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Team_Beratung\02_Studiengaenge\BScMSc_Bio.MBt\!Studienpläne_BioBSc_BioMSc\Vorlage Studienplan_Bio_MSc.BSc\"/>
    </mc:Choice>
  </mc:AlternateContent>
  <bookViews>
    <workbookView xWindow="-120" yWindow="-120" windowWidth="20740" windowHeight="11160"/>
  </bookViews>
  <sheets>
    <sheet name="I  N  P  U  T" sheetId="1" r:id="rId1"/>
    <sheet name="Beispiel BSc" sheetId="6" r:id="rId2"/>
    <sheet name="Example MSc" sheetId="8" r:id="rId3"/>
    <sheet name="Data HANDS OFF" sheetId="4" state="hidden" r:id="rId4"/>
    <sheet name="Data for Example" sheetId="7" state="hidden" r:id="rId5"/>
  </sheets>
  <externalReferences>
    <externalReference r:id="rId6"/>
  </externalReferences>
  <definedNames>
    <definedName name="DE_FPSO">'Data HANDS OFF'!$D$1</definedName>
    <definedName name="_xlnm.Print_Area" localSheetId="1">'Beispiel BSc'!#REF!</definedName>
    <definedName name="_xlnm.Print_Area" localSheetId="2">'Example MSc'!#REF!</definedName>
    <definedName name="_xlnm.Print_Area" localSheetId="0">'I  N  P  U  T'!$A$1:$P$71</definedName>
    <definedName name="EN_FPSO" localSheetId="1">'Data HANDS OFF'!#REF!</definedName>
    <definedName name="EN_FPSO" localSheetId="2">'Data HANDS OFF'!#REF!</definedName>
    <definedName name="EN_FPSO">'Data HANDS OFF'!#REF!</definedName>
    <definedName name="FPSO">'Data HANDS OFF'!$D$1:$D$1</definedName>
    <definedName name="Von_den_gewählten_VTs_BSc_bzw._SPs____dem_QSP_unabhängige_Module" localSheetId="1">'Beispiel BSc'!#REF!</definedName>
    <definedName name="Von_den_gewählten_VTs_BSc_bzw._SPs____dem_QSP_unabhängige_Module" localSheetId="2">'Example MSc'!#REF!</definedName>
    <definedName name="Von_den_gewählten_VTs_BSc_bzw._SPs____dem_QSP_unabhängige_Module">'I  N  P  U  T'!$A$39</definedName>
    <definedName name="Von_den_gewählten_VTs_bzw_SPs___dem_QSP_unabhängige_Module" localSheetId="1">'Beispiel BSc'!#REF!</definedName>
    <definedName name="Von_den_gewählten_VTs_bzw_SPs___dem_QSP_unabhängige_Module" localSheetId="2">'Example MSc'!#REF!</definedName>
    <definedName name="Von_den_gewählten_VTs_bzw_SPs___dem_QSP_unabhängige_Module">'I  N  P  U  T'!$A$39</definedName>
  </definedNames>
  <calcPr calcId="162913"/>
</workbook>
</file>

<file path=xl/calcChain.xml><?xml version="1.0" encoding="utf-8"?>
<calcChain xmlns="http://schemas.openxmlformats.org/spreadsheetml/2006/main">
  <c r="M4" i="1" l="1"/>
  <c r="M3" i="1"/>
  <c r="D41" i="1" l="1"/>
  <c r="E41" i="1"/>
  <c r="F41" i="1"/>
  <c r="D31" i="1" l="1"/>
  <c r="E31" i="1"/>
  <c r="F31" i="1"/>
  <c r="D32" i="1"/>
  <c r="E32" i="1"/>
  <c r="F32" i="1"/>
  <c r="D33" i="1"/>
  <c r="E33" i="1"/>
  <c r="F33" i="1"/>
  <c r="D11" i="1" l="1"/>
  <c r="E11" i="1"/>
  <c r="F11" i="1"/>
  <c r="D12" i="1"/>
  <c r="E12" i="1"/>
  <c r="F12" i="1"/>
  <c r="D13" i="1"/>
  <c r="E13" i="1"/>
  <c r="F13" i="1"/>
  <c r="D14" i="1"/>
  <c r="E14" i="1"/>
  <c r="F14" i="1"/>
  <c r="L59" i="1" l="1"/>
  <c r="D21" i="1" l="1"/>
  <c r="L53" i="1" l="1"/>
  <c r="L21" i="1"/>
  <c r="L41" i="1"/>
  <c r="N71" i="1" l="1"/>
  <c r="L38" i="1"/>
  <c r="L37" i="1"/>
  <c r="L36" i="1"/>
  <c r="L35" i="1"/>
  <c r="L34" i="1"/>
  <c r="L33" i="1"/>
  <c r="L32" i="1"/>
  <c r="L31" i="1"/>
  <c r="L27" i="1"/>
  <c r="L26" i="1"/>
  <c r="L25" i="1"/>
  <c r="L24" i="1"/>
  <c r="L23" i="1"/>
  <c r="L22" i="1"/>
  <c r="L13" i="1"/>
  <c r="L12" i="1"/>
  <c r="D2" i="4" l="1"/>
  <c r="D51" i="1"/>
  <c r="E51" i="1"/>
  <c r="F51" i="1"/>
  <c r="F66" i="1" l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3" i="1"/>
  <c r="E53" i="1"/>
  <c r="D53" i="1"/>
  <c r="F52" i="1"/>
  <c r="E52" i="1"/>
  <c r="D52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15" i="1"/>
  <c r="E15" i="1"/>
  <c r="F15" i="1"/>
  <c r="D16" i="1"/>
  <c r="E16" i="1"/>
  <c r="F16" i="1"/>
  <c r="D17" i="1"/>
  <c r="E17" i="1"/>
  <c r="F17" i="1"/>
  <c r="D18" i="1"/>
  <c r="E18" i="1"/>
  <c r="F18" i="1"/>
  <c r="O13" i="1"/>
  <c r="O12" i="1"/>
  <c r="O26" i="1"/>
  <c r="O25" i="1"/>
  <c r="O24" i="1"/>
  <c r="O23" i="1"/>
  <c r="O22" i="1"/>
  <c r="O21" i="1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L51" i="1"/>
  <c r="O51" i="1" s="1"/>
  <c r="AT2" i="4" l="1"/>
  <c r="AW2" i="4"/>
  <c r="AO7" i="4"/>
  <c r="AO8" i="4"/>
  <c r="AO9" i="4"/>
  <c r="AO10" i="4"/>
  <c r="AO11" i="4"/>
  <c r="Y29" i="4" l="1"/>
  <c r="X29" i="4"/>
  <c r="U29" i="4"/>
  <c r="T29" i="4"/>
  <c r="S29" i="4"/>
  <c r="R29" i="4"/>
  <c r="Q29" i="4"/>
  <c r="P29" i="4"/>
  <c r="O29" i="4"/>
  <c r="M29" i="4"/>
  <c r="K29" i="4"/>
  <c r="Y28" i="4"/>
  <c r="X28" i="4"/>
  <c r="U28" i="4"/>
  <c r="T28" i="4"/>
  <c r="S28" i="4"/>
  <c r="R28" i="4"/>
  <c r="Q28" i="4"/>
  <c r="P28" i="4"/>
  <c r="O28" i="4"/>
  <c r="M28" i="4"/>
  <c r="K28" i="4"/>
  <c r="Y27" i="4"/>
  <c r="X27" i="4"/>
  <c r="U27" i="4"/>
  <c r="T27" i="4"/>
  <c r="S27" i="4"/>
  <c r="R27" i="4"/>
  <c r="Q27" i="4"/>
  <c r="P27" i="4"/>
  <c r="O27" i="4"/>
  <c r="M27" i="4"/>
  <c r="K27" i="4"/>
  <c r="Y26" i="4"/>
  <c r="X26" i="4"/>
  <c r="U26" i="4"/>
  <c r="T26" i="4"/>
  <c r="S26" i="4"/>
  <c r="R26" i="4"/>
  <c r="Q26" i="4"/>
  <c r="P26" i="4"/>
  <c r="O26" i="4"/>
  <c r="M26" i="4"/>
  <c r="K26" i="4"/>
  <c r="Y25" i="4"/>
  <c r="X25" i="4"/>
  <c r="U25" i="4"/>
  <c r="T25" i="4"/>
  <c r="S25" i="4"/>
  <c r="R25" i="4"/>
  <c r="Q25" i="4"/>
  <c r="P25" i="4"/>
  <c r="O25" i="4"/>
  <c r="M25" i="4"/>
  <c r="K25" i="4"/>
  <c r="Y24" i="4"/>
  <c r="BC11" i="4" s="1"/>
  <c r="X24" i="4"/>
  <c r="U24" i="4"/>
  <c r="T24" i="4"/>
  <c r="S24" i="4"/>
  <c r="R24" i="4"/>
  <c r="Q24" i="4"/>
  <c r="P24" i="4"/>
  <c r="O24" i="4"/>
  <c r="M24" i="4"/>
  <c r="K24" i="4"/>
  <c r="Y23" i="4"/>
  <c r="BB11" i="4" s="1"/>
  <c r="X23" i="4"/>
  <c r="U23" i="4"/>
  <c r="T23" i="4"/>
  <c r="S23" i="4"/>
  <c r="R23" i="4"/>
  <c r="Q23" i="4"/>
  <c r="P23" i="4"/>
  <c r="O23" i="4"/>
  <c r="M23" i="4"/>
  <c r="K23" i="4"/>
  <c r="Y22" i="4"/>
  <c r="BC6" i="4" s="1"/>
  <c r="X22" i="4"/>
  <c r="U22" i="4"/>
  <c r="T22" i="4"/>
  <c r="S22" i="4"/>
  <c r="R22" i="4"/>
  <c r="Q22" i="4"/>
  <c r="P22" i="4"/>
  <c r="O22" i="4"/>
  <c r="M22" i="4"/>
  <c r="K22" i="4"/>
  <c r="Y21" i="4"/>
  <c r="BB6" i="4" s="1"/>
  <c r="X21" i="4"/>
  <c r="U21" i="4"/>
  <c r="T21" i="4"/>
  <c r="S21" i="4"/>
  <c r="R21" i="4"/>
  <c r="Q21" i="4"/>
  <c r="P21" i="4"/>
  <c r="O21" i="4"/>
  <c r="M21" i="4"/>
  <c r="K21" i="4"/>
  <c r="U20" i="4"/>
  <c r="T20" i="4"/>
  <c r="S20" i="4"/>
  <c r="R20" i="4"/>
  <c r="Q20" i="4"/>
  <c r="P20" i="4"/>
  <c r="O20" i="4"/>
  <c r="M20" i="4"/>
  <c r="K20" i="4"/>
  <c r="U19" i="4"/>
  <c r="T19" i="4"/>
  <c r="S19" i="4"/>
  <c r="R19" i="4"/>
  <c r="Q19" i="4"/>
  <c r="P19" i="4"/>
  <c r="O19" i="4"/>
  <c r="M19" i="4"/>
  <c r="K19" i="4"/>
  <c r="Y18" i="4"/>
  <c r="X18" i="4"/>
  <c r="U18" i="4"/>
  <c r="T18" i="4"/>
  <c r="S18" i="4"/>
  <c r="R18" i="4"/>
  <c r="Q18" i="4"/>
  <c r="P18" i="4"/>
  <c r="O18" i="4"/>
  <c r="M18" i="4"/>
  <c r="K18" i="4"/>
  <c r="Y17" i="4"/>
  <c r="X17" i="4"/>
  <c r="U17" i="4"/>
  <c r="T17" i="4"/>
  <c r="S17" i="4"/>
  <c r="R17" i="4"/>
  <c r="Q17" i="4"/>
  <c r="P17" i="4"/>
  <c r="O17" i="4"/>
  <c r="M17" i="4"/>
  <c r="K17" i="4"/>
  <c r="Y16" i="4"/>
  <c r="X16" i="4"/>
  <c r="U16" i="4"/>
  <c r="T16" i="4"/>
  <c r="S16" i="4"/>
  <c r="R16" i="4"/>
  <c r="Q16" i="4"/>
  <c r="P16" i="4"/>
  <c r="O16" i="4"/>
  <c r="M16" i="4"/>
  <c r="K16" i="4"/>
  <c r="Y15" i="4"/>
  <c r="X15" i="4"/>
  <c r="U15" i="4"/>
  <c r="T15" i="4"/>
  <c r="S15" i="4"/>
  <c r="R15" i="4"/>
  <c r="Q15" i="4"/>
  <c r="P15" i="4"/>
  <c r="O15" i="4"/>
  <c r="M15" i="4"/>
  <c r="K15" i="4"/>
  <c r="Y14" i="4"/>
  <c r="X14" i="4"/>
  <c r="U14" i="4"/>
  <c r="T14" i="4"/>
  <c r="S14" i="4"/>
  <c r="R14" i="4"/>
  <c r="Q14" i="4"/>
  <c r="P14" i="4"/>
  <c r="O14" i="4"/>
  <c r="M14" i="4"/>
  <c r="K14" i="4"/>
  <c r="Y13" i="4"/>
  <c r="X13" i="4"/>
  <c r="U13" i="4"/>
  <c r="T13" i="4"/>
  <c r="S13" i="4"/>
  <c r="R13" i="4"/>
  <c r="Q13" i="4"/>
  <c r="P13" i="4"/>
  <c r="O13" i="4"/>
  <c r="M13" i="4"/>
  <c r="K13" i="4"/>
  <c r="Y12" i="4"/>
  <c r="X12" i="4"/>
  <c r="U12" i="4"/>
  <c r="T12" i="4"/>
  <c r="S12" i="4"/>
  <c r="R12" i="4"/>
  <c r="Q12" i="4"/>
  <c r="P12" i="4"/>
  <c r="O12" i="4"/>
  <c r="M12" i="4"/>
  <c r="K12" i="4"/>
  <c r="Y11" i="4"/>
  <c r="X11" i="4"/>
  <c r="U11" i="4"/>
  <c r="T11" i="4"/>
  <c r="S11" i="4"/>
  <c r="R11" i="4"/>
  <c r="Q11" i="4"/>
  <c r="P11" i="4"/>
  <c r="O11" i="4"/>
  <c r="N11" i="4"/>
  <c r="M11" i="4"/>
  <c r="K11" i="4"/>
  <c r="Y10" i="4"/>
  <c r="X10" i="4"/>
  <c r="U10" i="4"/>
  <c r="T10" i="4"/>
  <c r="S10" i="4"/>
  <c r="R10" i="4"/>
  <c r="Q10" i="4"/>
  <c r="P10" i="4"/>
  <c r="O10" i="4"/>
  <c r="N10" i="4"/>
  <c r="M10" i="4"/>
  <c r="K10" i="4"/>
  <c r="Y9" i="4"/>
  <c r="X9" i="4"/>
  <c r="U9" i="4"/>
  <c r="T9" i="4"/>
  <c r="S9" i="4"/>
  <c r="R9" i="4"/>
  <c r="Q9" i="4"/>
  <c r="P9" i="4"/>
  <c r="O9" i="4"/>
  <c r="N9" i="4"/>
  <c r="M9" i="4"/>
  <c r="K9" i="4"/>
  <c r="Y8" i="4"/>
  <c r="X8" i="4"/>
  <c r="U8" i="4"/>
  <c r="T8" i="4"/>
  <c r="S8" i="4"/>
  <c r="R8" i="4"/>
  <c r="Q8" i="4"/>
  <c r="P8" i="4"/>
  <c r="O8" i="4"/>
  <c r="N8" i="4"/>
  <c r="M8" i="4"/>
  <c r="K8" i="4"/>
  <c r="Y7" i="4"/>
  <c r="X7" i="4"/>
  <c r="U7" i="4"/>
  <c r="T7" i="4"/>
  <c r="S7" i="4"/>
  <c r="R7" i="4"/>
  <c r="Q7" i="4"/>
  <c r="P7" i="4"/>
  <c r="O7" i="4"/>
  <c r="N7" i="4"/>
  <c r="M7" i="4"/>
  <c r="K7" i="4"/>
  <c r="Y6" i="4"/>
  <c r="X6" i="4"/>
  <c r="U6" i="4"/>
  <c r="T6" i="4"/>
  <c r="S6" i="4"/>
  <c r="R6" i="4"/>
  <c r="Q6" i="4"/>
  <c r="P6" i="4"/>
  <c r="O6" i="4"/>
  <c r="N6" i="4"/>
  <c r="M6" i="4"/>
  <c r="K6" i="4"/>
  <c r="Y5" i="4"/>
  <c r="X5" i="4"/>
  <c r="A56" i="1" s="1"/>
  <c r="U5" i="4"/>
  <c r="T5" i="4"/>
  <c r="S5" i="4"/>
  <c r="R5" i="4"/>
  <c r="Q5" i="4"/>
  <c r="P5" i="4"/>
  <c r="O5" i="4"/>
  <c r="N5" i="4"/>
  <c r="M5" i="4"/>
  <c r="K5" i="4"/>
  <c r="Y4" i="4"/>
  <c r="U4" i="4"/>
  <c r="T4" i="4"/>
  <c r="S4" i="4"/>
  <c r="R4" i="4"/>
  <c r="Q4" i="4"/>
  <c r="P4" i="4"/>
  <c r="O4" i="4"/>
  <c r="N4" i="4"/>
  <c r="M4" i="4"/>
  <c r="K4" i="4"/>
  <c r="Y3" i="4"/>
  <c r="U3" i="4"/>
  <c r="T3" i="4"/>
  <c r="S3" i="4"/>
  <c r="R3" i="4"/>
  <c r="Q3" i="4"/>
  <c r="P3" i="4"/>
  <c r="O3" i="4"/>
  <c r="N3" i="4"/>
  <c r="M3" i="4"/>
  <c r="K3" i="4"/>
  <c r="A67" i="4"/>
  <c r="A85" i="4"/>
  <c r="D4" i="4"/>
  <c r="D5" i="4"/>
  <c r="D6" i="4"/>
  <c r="B83" i="4"/>
  <c r="C26" i="4"/>
  <c r="C25" i="4"/>
  <c r="C24" i="4"/>
  <c r="C23" i="4"/>
  <c r="C22" i="4"/>
  <c r="C21" i="4"/>
  <c r="C20" i="4"/>
  <c r="C19" i="4"/>
  <c r="C18" i="4"/>
  <c r="C17" i="4"/>
  <c r="C16" i="4"/>
  <c r="C15" i="4"/>
  <c r="I6" i="1" l="1"/>
  <c r="B2" i="1"/>
  <c r="BC8" i="4"/>
  <c r="BB8" i="4"/>
  <c r="BA8" i="4"/>
  <c r="AV9" i="4"/>
  <c r="AW8" i="4"/>
  <c r="AV8" i="4"/>
  <c r="AU8" i="4"/>
  <c r="AV10" i="4"/>
  <c r="AV7" i="4"/>
  <c r="BB9" i="4"/>
  <c r="BA7" i="4"/>
  <c r="AU9" i="4"/>
  <c r="AW7" i="4"/>
  <c r="BC9" i="4"/>
  <c r="BB7" i="4"/>
  <c r="AW10" i="4"/>
  <c r="AU10" i="4"/>
  <c r="AU7" i="4"/>
  <c r="AW9" i="4"/>
  <c r="BC7" i="4"/>
  <c r="BC10" i="4"/>
  <c r="BA10" i="4"/>
  <c r="BA11" i="4"/>
  <c r="BA6" i="4"/>
  <c r="BB10" i="4"/>
  <c r="BA9" i="4"/>
  <c r="D3" i="4"/>
  <c r="D151" i="4"/>
  <c r="D121" i="4"/>
  <c r="D91" i="4"/>
  <c r="D61" i="4"/>
  <c r="D31" i="4"/>
  <c r="L66" i="1" l="1"/>
  <c r="L65" i="1"/>
  <c r="L64" i="1"/>
  <c r="L63" i="1"/>
  <c r="L62" i="1"/>
  <c r="L61" i="1"/>
  <c r="L60" i="1"/>
  <c r="K151" i="4"/>
  <c r="K61" i="4"/>
  <c r="K91" i="4"/>
  <c r="K121" i="4"/>
  <c r="K31" i="4"/>
  <c r="L15" i="1"/>
  <c r="O15" i="1" s="1"/>
  <c r="L14" i="1"/>
  <c r="O14" i="1" s="1"/>
  <c r="K108" i="4" l="1"/>
  <c r="K109" i="4"/>
  <c r="K110" i="4"/>
  <c r="K111" i="4"/>
  <c r="K112" i="4"/>
  <c r="K113" i="4"/>
  <c r="K114" i="4"/>
  <c r="K115" i="4"/>
  <c r="K116" i="4"/>
  <c r="K117" i="4"/>
  <c r="K118" i="4"/>
  <c r="K105" i="4"/>
  <c r="K106" i="4"/>
  <c r="K107" i="4"/>
  <c r="R151" i="4"/>
  <c r="Q151" i="4"/>
  <c r="O151" i="4"/>
  <c r="N151" i="4"/>
  <c r="M151" i="4"/>
  <c r="R121" i="4"/>
  <c r="Q121" i="4"/>
  <c r="O121" i="4"/>
  <c r="N121" i="4"/>
  <c r="M121" i="4"/>
  <c r="R91" i="4"/>
  <c r="Q91" i="4"/>
  <c r="O91" i="4"/>
  <c r="N91" i="4"/>
  <c r="M91" i="4"/>
  <c r="R61" i="4"/>
  <c r="Q61" i="4"/>
  <c r="O61" i="4"/>
  <c r="N61" i="4"/>
  <c r="M61" i="4"/>
  <c r="R31" i="4"/>
  <c r="Q31" i="4"/>
  <c r="O31" i="4"/>
  <c r="N31" i="4"/>
  <c r="U31" i="4"/>
  <c r="M31" i="4"/>
  <c r="J9" i="1"/>
  <c r="AT7" i="4" s="1"/>
  <c r="K59" i="1"/>
  <c r="L45" i="1" l="1"/>
  <c r="O45" i="1" s="1"/>
  <c r="O34" i="1"/>
  <c r="J49" i="1"/>
  <c r="AT11" i="4" s="1"/>
  <c r="O53" i="1"/>
  <c r="L52" i="1"/>
  <c r="O52" i="1" s="1"/>
  <c r="L48" i="1"/>
  <c r="O48" i="1" s="1"/>
  <c r="L47" i="1"/>
  <c r="O47" i="1" s="1"/>
  <c r="L46" i="1"/>
  <c r="O46" i="1" s="1"/>
  <c r="L44" i="1"/>
  <c r="O44" i="1" s="1"/>
  <c r="L43" i="1"/>
  <c r="O43" i="1" s="1"/>
  <c r="L42" i="1"/>
  <c r="O42" i="1" s="1"/>
  <c r="O41" i="1"/>
  <c r="O38" i="1"/>
  <c r="O37" i="1"/>
  <c r="O36" i="1"/>
  <c r="O35" i="1"/>
  <c r="O33" i="1"/>
  <c r="O32" i="1"/>
  <c r="O31" i="1"/>
  <c r="L28" i="1"/>
  <c r="O28" i="1" s="1"/>
  <c r="O27" i="1"/>
  <c r="L18" i="1"/>
  <c r="O18" i="1" s="1"/>
  <c r="L17" i="1"/>
  <c r="O17" i="1" s="1"/>
  <c r="L16" i="1"/>
  <c r="O16" i="1" s="1"/>
  <c r="L11" i="1"/>
  <c r="O11" i="1" s="1"/>
  <c r="K9" i="1"/>
  <c r="X105" i="4" l="1"/>
  <c r="Y105" i="4"/>
  <c r="X106" i="4"/>
  <c r="Y106" i="4"/>
  <c r="X107" i="4"/>
  <c r="Y107" i="4"/>
  <c r="X108" i="4"/>
  <c r="X19" i="4" s="1"/>
  <c r="M5" i="1" s="1"/>
  <c r="Y108" i="4"/>
  <c r="Y19" i="4" s="1"/>
  <c r="X109" i="4"/>
  <c r="X20" i="4" s="1"/>
  <c r="M6" i="1" s="1"/>
  <c r="Y109" i="4"/>
  <c r="Y20" i="4" s="1"/>
  <c r="X110" i="4"/>
  <c r="Y110" i="4"/>
  <c r="X111" i="4"/>
  <c r="Y111" i="4"/>
  <c r="X112" i="4"/>
  <c r="Y112" i="4"/>
  <c r="X113" i="4"/>
  <c r="Y113" i="4"/>
  <c r="X114" i="4"/>
  <c r="Y114" i="4"/>
  <c r="X115" i="4"/>
  <c r="Y115" i="4"/>
  <c r="X116" i="4"/>
  <c r="Y116" i="4"/>
  <c r="X117" i="4"/>
  <c r="Y117" i="4"/>
  <c r="X118" i="4"/>
  <c r="Y118" i="4"/>
  <c r="X93" i="4" l="1"/>
  <c r="X4" i="4" s="1"/>
  <c r="X94" i="4"/>
  <c r="X95" i="4"/>
  <c r="X96" i="4"/>
  <c r="X97" i="4"/>
  <c r="X98" i="4"/>
  <c r="X99" i="4"/>
  <c r="X100" i="4"/>
  <c r="X101" i="4"/>
  <c r="X102" i="4"/>
  <c r="X103" i="4"/>
  <c r="X104" i="4"/>
  <c r="K93" i="4"/>
  <c r="K94" i="4"/>
  <c r="K95" i="4"/>
  <c r="K96" i="4"/>
  <c r="K97" i="4"/>
  <c r="K98" i="4"/>
  <c r="K99" i="4"/>
  <c r="K100" i="4"/>
  <c r="K101" i="4"/>
  <c r="K102" i="4"/>
  <c r="K103" i="4"/>
  <c r="K104" i="4"/>
  <c r="K92" i="4"/>
  <c r="Y93" i="4"/>
  <c r="Y94" i="4"/>
  <c r="Y95" i="4"/>
  <c r="Y96" i="4"/>
  <c r="Y97" i="4"/>
  <c r="Y98" i="4"/>
  <c r="Y99" i="4"/>
  <c r="Y100" i="4"/>
  <c r="Y101" i="4"/>
  <c r="Y102" i="4"/>
  <c r="Y103" i="4"/>
  <c r="Y104" i="4"/>
  <c r="Y92" i="4"/>
  <c r="A68" i="1"/>
  <c r="X92" i="4"/>
  <c r="X3" i="4" s="1"/>
  <c r="Z31" i="4"/>
  <c r="A59" i="1"/>
  <c r="H49" i="1"/>
  <c r="O58" i="1"/>
  <c r="G70" i="1" l="1"/>
  <c r="D198" i="4" l="1"/>
  <c r="E198" i="4"/>
  <c r="F199" i="4"/>
  <c r="D199" i="4"/>
  <c r="E199" i="4"/>
  <c r="F200" i="4"/>
  <c r="B200" i="4"/>
  <c r="B201" i="4"/>
  <c r="B202" i="4"/>
  <c r="C202" i="4"/>
  <c r="D202" i="4"/>
  <c r="E202" i="4"/>
  <c r="F203" i="4"/>
  <c r="E203" i="4"/>
  <c r="F204" i="4"/>
  <c r="L58" i="1"/>
  <c r="L57" i="1"/>
  <c r="O57" i="1" s="1"/>
  <c r="L56" i="1"/>
  <c r="O56" i="1" s="1"/>
  <c r="L50" i="1" l="1"/>
  <c r="L40" i="1"/>
  <c r="AY10" i="4" s="1"/>
  <c r="BC12" i="4"/>
  <c r="D203" i="4"/>
  <c r="G203" i="4" s="1"/>
  <c r="M50" i="1"/>
  <c r="L30" i="1"/>
  <c r="AY9" i="4" s="1"/>
  <c r="G198" i="4"/>
  <c r="G199" i="4"/>
  <c r="B203" i="4"/>
  <c r="C203" i="4"/>
  <c r="N6" i="1"/>
  <c r="H7" i="1"/>
  <c r="K58" i="1"/>
  <c r="K57" i="1"/>
  <c r="K56" i="1"/>
  <c r="K8" i="1"/>
  <c r="J8" i="1"/>
  <c r="L3" i="1" l="1"/>
  <c r="AZ11" i="4"/>
  <c r="AY11" i="4"/>
  <c r="L55" i="1"/>
  <c r="AY12" i="4" s="1"/>
  <c r="M55" i="1"/>
  <c r="AZ12" i="4" s="1"/>
  <c r="AT12" i="4" l="1"/>
  <c r="BB12" i="4"/>
  <c r="AD3" i="4"/>
  <c r="L29" i="1" s="1"/>
  <c r="AD32" i="4"/>
  <c r="AD49" i="4"/>
  <c r="H3" i="1"/>
  <c r="AE26" i="4"/>
  <c r="AD30" i="4"/>
  <c r="AD29" i="4"/>
  <c r="AD24" i="4"/>
  <c r="AD34" i="4"/>
  <c r="AD42" i="4"/>
  <c r="AD4" i="4"/>
  <c r="AD12" i="4"/>
  <c r="AD20" i="4"/>
  <c r="AD25" i="4"/>
  <c r="AD35" i="4"/>
  <c r="AD43" i="4"/>
  <c r="AD5" i="4"/>
  <c r="AD13" i="4"/>
  <c r="AD21" i="4"/>
  <c r="AD26" i="4"/>
  <c r="AD36" i="4"/>
  <c r="AD44" i="4"/>
  <c r="AD6" i="4"/>
  <c r="AD14" i="4"/>
  <c r="AD37" i="4"/>
  <c r="AD45" i="4"/>
  <c r="AD7" i="4"/>
  <c r="AD15" i="4"/>
  <c r="AD41" i="4"/>
  <c r="AD11" i="4"/>
  <c r="AD27" i="4"/>
  <c r="AD28" i="4"/>
  <c r="AD38" i="4"/>
  <c r="AD46" i="4"/>
  <c r="AD8" i="4"/>
  <c r="AD16" i="4"/>
  <c r="AD22" i="4"/>
  <c r="AD39" i="4"/>
  <c r="AD47" i="4"/>
  <c r="AD9" i="4"/>
  <c r="AD17" i="4"/>
  <c r="AD23" i="4"/>
  <c r="AD40" i="4"/>
  <c r="AD48" i="4"/>
  <c r="G69" i="1" s="1"/>
  <c r="AD10" i="4"/>
  <c r="AD18" i="4"/>
  <c r="AD19" i="4"/>
  <c r="AD31" i="4"/>
  <c r="AD33" i="4"/>
  <c r="X151" i="4"/>
  <c r="X31" i="4"/>
  <c r="X91" i="4"/>
  <c r="X121" i="4"/>
  <c r="X61" i="4"/>
  <c r="G3" i="1"/>
  <c r="G5" i="1"/>
  <c r="C7" i="1"/>
  <c r="A7" i="1"/>
  <c r="G7" i="1"/>
  <c r="A5" i="1"/>
  <c r="A3" i="1"/>
  <c r="AK5" i="4"/>
  <c r="AK4" i="4"/>
  <c r="AK21" i="4"/>
  <c r="AK7" i="4" s="1"/>
  <c r="AK6" i="4"/>
  <c r="AK3" i="4"/>
  <c r="O49" i="1" l="1"/>
  <c r="O39" i="1"/>
  <c r="O29" i="1"/>
  <c r="O19" i="1"/>
  <c r="O54" i="1"/>
  <c r="C5" i="1"/>
  <c r="C3" i="1"/>
  <c r="G68" i="1"/>
  <c r="D8" i="1"/>
  <c r="M8" i="1"/>
  <c r="A8" i="1"/>
  <c r="H4" i="1"/>
  <c r="E8" i="1"/>
  <c r="M1" i="1"/>
  <c r="AO6" i="4" s="1"/>
  <c r="B70" i="1"/>
  <c r="A70" i="1"/>
  <c r="A54" i="1"/>
  <c r="AO12" i="4" s="1"/>
  <c r="B8" i="1"/>
  <c r="O9" i="1"/>
  <c r="N2" i="1"/>
  <c r="H8" i="1"/>
  <c r="G8" i="1"/>
  <c r="N4" i="1"/>
  <c r="L8" i="1"/>
  <c r="F8" i="1"/>
  <c r="I8" i="1"/>
  <c r="A44" i="4"/>
  <c r="M49" i="1"/>
  <c r="M54" i="1"/>
  <c r="L49" i="1"/>
  <c r="L54" i="1"/>
  <c r="L39" i="1"/>
  <c r="M29" i="1"/>
  <c r="M39" i="1"/>
  <c r="L19" i="1"/>
  <c r="L9" i="1"/>
  <c r="M19" i="1"/>
  <c r="M9" i="1"/>
  <c r="F1" i="1"/>
  <c r="C8" i="1"/>
  <c r="H2" i="1" l="1"/>
  <c r="I5" i="1"/>
  <c r="F6" i="4"/>
  <c r="F8" i="4"/>
  <c r="F7" i="4"/>
  <c r="F5" i="4"/>
  <c r="I4" i="1"/>
  <c r="O2" i="1" l="1"/>
  <c r="K39" i="1" l="1"/>
  <c r="E200" i="4" l="1"/>
  <c r="D200" i="4"/>
  <c r="C200" i="4"/>
  <c r="F201" i="4"/>
  <c r="M30" i="1" l="1"/>
  <c r="AZ9" i="4" s="1"/>
  <c r="G200" i="4"/>
  <c r="B205" i="4" l="1"/>
  <c r="F202" i="4"/>
  <c r="D201" i="4"/>
  <c r="C201" i="4"/>
  <c r="E201" i="4"/>
  <c r="E204" i="4" s="1"/>
  <c r="F205" i="4" l="1"/>
  <c r="G202" i="4"/>
  <c r="M40" i="1"/>
  <c r="AZ10" i="4" s="1"/>
  <c r="G201" i="4"/>
  <c r="D204" i="4"/>
  <c r="J59" i="1"/>
  <c r="K29" i="1"/>
  <c r="K19" i="1"/>
  <c r="J39" i="1"/>
  <c r="AT10" i="4" s="1"/>
  <c r="J29" i="1"/>
  <c r="AT9" i="4" s="1"/>
  <c r="J19" i="1"/>
  <c r="AT8" i="4" s="1"/>
  <c r="G204" i="4" l="1"/>
  <c r="N5" i="1" s="1"/>
  <c r="AZ6" i="4" s="1"/>
  <c r="J7" i="1"/>
  <c r="K7" i="1"/>
  <c r="B206" i="4"/>
  <c r="M59" i="1"/>
  <c r="B198" i="4" l="1"/>
  <c r="C198" i="4"/>
  <c r="N7" i="1"/>
  <c r="C199" i="4"/>
  <c r="B199" i="4"/>
  <c r="C204" i="4" l="1"/>
  <c r="L10" i="1"/>
  <c r="M10" i="1"/>
  <c r="M20" i="1"/>
  <c r="AZ8" i="4" s="1"/>
  <c r="L20" i="1"/>
  <c r="AY8" i="4" s="1"/>
  <c r="B204" i="4"/>
  <c r="K3" i="1" l="1"/>
  <c r="N3" i="1"/>
  <c r="AY6" i="4" s="1"/>
  <c r="AY7" i="4"/>
  <c r="L7" i="1"/>
  <c r="AZ7" i="4"/>
  <c r="M7" i="1"/>
</calcChain>
</file>

<file path=xl/sharedStrings.xml><?xml version="1.0" encoding="utf-8"?>
<sst xmlns="http://schemas.openxmlformats.org/spreadsheetml/2006/main" count="536" uniqueCount="384">
  <si>
    <t>Was sonst?</t>
  </si>
  <si>
    <t>Liste muss erweitert werden</t>
  </si>
  <si>
    <t>Fachsemester</t>
  </si>
  <si>
    <t>Vorgelegt als</t>
  </si>
  <si>
    <t>Prüfungszuuordnung zu Semester</t>
  </si>
  <si>
    <t>Von den gewählten  SPs  / dem QSP unabhängige Module</t>
  </si>
  <si>
    <t>2019W</t>
  </si>
  <si>
    <t>2020S</t>
  </si>
  <si>
    <t>2020W</t>
  </si>
  <si>
    <t>2021S</t>
  </si>
  <si>
    <t>2021W</t>
  </si>
  <si>
    <t>Nicht-zeugnisrelevante (also ALLE restlichen) Prüfungen / Module</t>
  </si>
  <si>
    <t>APV</t>
  </si>
  <si>
    <t>CSok</t>
  </si>
  <si>
    <t>TUMonl.</t>
  </si>
  <si>
    <t>VT/SP1</t>
  </si>
  <si>
    <t>VT/SP2</t>
  </si>
  <si>
    <t>VT/SP3</t>
  </si>
  <si>
    <t>VT/SP4</t>
  </si>
  <si>
    <t>ABF</t>
  </si>
  <si>
    <t>Thesis / - Assoziiertes</t>
  </si>
  <si>
    <t>2022S</t>
  </si>
  <si>
    <t>2022W</t>
  </si>
  <si>
    <t>2023S</t>
  </si>
  <si>
    <t>2023W</t>
  </si>
  <si>
    <t>Zrlvnt.wtr.SP</t>
  </si>
  <si>
    <t>LstZrdPrbl.</t>
  </si>
  <si>
    <t>Mdl.w.n.frtg.</t>
  </si>
  <si>
    <t>Modul wird nicht fertig (innerhalb des Studiums bis Zgns ausstellung)</t>
  </si>
  <si>
    <t>Modul nicht fertig (wird aber lt. Studierendem noch)</t>
  </si>
  <si>
    <t>Mdl.n.n.frtg.</t>
  </si>
  <si>
    <t>BSc Life Sciences Biologie</t>
  </si>
  <si>
    <t>VT/SP/QSP-WECHSEL-SPALTE JE NACH Studiengang</t>
  </si>
  <si>
    <t>2024S</t>
  </si>
  <si>
    <t>2024W</t>
  </si>
  <si>
    <t>2025S</t>
  </si>
  <si>
    <t>2025W</t>
  </si>
  <si>
    <t>2026S</t>
  </si>
  <si>
    <t>2026W</t>
  </si>
  <si>
    <t>2027W</t>
  </si>
  <si>
    <t>2027S</t>
  </si>
  <si>
    <t>2028S</t>
  </si>
  <si>
    <t>2028W</t>
  </si>
  <si>
    <t>2029W</t>
  </si>
  <si>
    <t>2029S</t>
  </si>
  <si>
    <t>(DE) Masterstudiengang Biologie</t>
  </si>
  <si>
    <t>Deutsch oder Englisch</t>
  </si>
  <si>
    <t>(EN)  Master's degree program Biology</t>
  </si>
  <si>
    <t>Please choose</t>
  </si>
  <si>
    <t>Drop down</t>
  </si>
  <si>
    <t>Leistungszuordungsproblem, muss noch gelöst werden</t>
  </si>
  <si>
    <t>Für Zeugnis noch verschieben</t>
  </si>
  <si>
    <t>vor / before 2018S</t>
  </si>
  <si>
    <t>2030W</t>
  </si>
  <si>
    <t>Liste muss erweitert werden // List needs to be extended</t>
  </si>
  <si>
    <t>FPSO BSc Life Sci. Bio 2019</t>
  </si>
  <si>
    <t>FPSO MSc Bio 2021</t>
  </si>
  <si>
    <t>FPSO BSc Bio 2012</t>
  </si>
  <si>
    <t>FPSO MSc Bio 2012</t>
  </si>
  <si>
    <t>Studiengangswahl</t>
  </si>
  <si>
    <t>Studienbeginn im SG</t>
  </si>
  <si>
    <t>!No.1! : Studiengang wählen / Choose study program</t>
  </si>
  <si>
    <t>Liste: dazugeh. FPSOen</t>
  </si>
  <si>
    <t>DE</t>
  </si>
  <si>
    <t>EN</t>
  </si>
  <si>
    <t>Möglichkeiten</t>
  </si>
  <si>
    <t>Zeugniswunsch</t>
  </si>
  <si>
    <t>Besprechungsgrundlage</t>
  </si>
  <si>
    <t>Sonstiges</t>
  </si>
  <si>
    <t>Ggf. reguläre vorgesehene Prüfung Nr. 2</t>
  </si>
  <si>
    <t>Ggf. reguläre vorgesehene Prüfung Nr. 3</t>
  </si>
  <si>
    <t>Erwartete bzw. gutgeschriebene Credits</t>
  </si>
  <si>
    <t>Produkt CP*Note</t>
  </si>
  <si>
    <t>Angabe regulär vorgesehener Prüfungen ( 1 -max. 3)</t>
  </si>
  <si>
    <t>keine weitere Prüfung</t>
  </si>
  <si>
    <t>TUM School of Life Sciences</t>
  </si>
  <si>
    <t>Dt /EN - Diskrimination bei allgemeinen Eintragungen</t>
  </si>
  <si>
    <t>If applicable, regular scheduled exam #2</t>
  </si>
  <si>
    <t>If applicable, regular scheduled exam no. 3</t>
  </si>
  <si>
    <t>Expected or credited credits</t>
  </si>
  <si>
    <t>Product CP*Grade</t>
  </si>
  <si>
    <t>AUTOFILL</t>
  </si>
  <si>
    <t>Indication of regularly scheduled exams ( 1 -max. 3).</t>
  </si>
  <si>
    <t>no further exam</t>
  </si>
  <si>
    <t>Autofill</t>
  </si>
  <si>
    <t>lt. Studienplan erwartet u/o benotet</t>
  </si>
  <si>
    <t>Bachelor´s Thesis</t>
  </si>
  <si>
    <t>Master´s Thesis</t>
  </si>
  <si>
    <t>unbenoteter Pflichtvortrag während der Endphase oder nach Abschluss der MSc-Thesis</t>
  </si>
  <si>
    <t>Wissenschaftliche Projektvorstellung (WPV)</t>
  </si>
  <si>
    <t>Leerzeile (keine WPV / WPP o.ä.)</t>
  </si>
  <si>
    <t>Scientific project planning (SPP = WPP)</t>
  </si>
  <si>
    <t>Wissenschaftliche Projektplanung (WPP)</t>
  </si>
  <si>
    <t>Ungraded compulsory talk during the final phase or after completion of the MSc thesis</t>
  </si>
  <si>
    <t>Unbenoteter Pflichtvortrag während der Endphase oder nach Abschluss der BSc-Thesis</t>
  </si>
  <si>
    <t>Campus Office intern Check</t>
  </si>
  <si>
    <t>Summe</t>
  </si>
  <si>
    <t>Note ausstehend lt. Studienplan</t>
  </si>
  <si>
    <t>Prüfungsleistung vorhanden lt. Studienplan</t>
  </si>
  <si>
    <t>Studienleistung vorhanden laut Studoenplan</t>
  </si>
  <si>
    <t>Summe CP*Prüfungsleistung</t>
  </si>
  <si>
    <t>Berechente Durchschnittsnote:</t>
  </si>
  <si>
    <t>Basis for review</t>
  </si>
  <si>
    <t>↑  TUM(!) E-Mail</t>
  </si>
  <si>
    <t>↑ TUM(!) email</t>
  </si>
  <si>
    <t>↑  Optional E-Mail 2</t>
  </si>
  <si>
    <t>↑ Optional email 2</t>
  </si>
  <si>
    <t>First: Fill column left</t>
  </si>
  <si>
    <t>Zuerst: Spalte links füllen</t>
  </si>
  <si>
    <t>Credits für bestandenes Moduls</t>
  </si>
  <si>
    <t>Credits for module passed</t>
  </si>
  <si>
    <t xml:space="preserve">Diskriminierung TOM/POM&lt;&gt;T/P&lt;&gt;CP d. Moduls und Thesis / WPV / WPP UND WEITERE ANGABEN
</t>
  </si>
  <si>
    <t>Studierender: Unterschrift /Datum</t>
  </si>
  <si>
    <t>Allgemeinbildende Modul(e) mit insges. mindest. 3 CP</t>
  </si>
  <si>
    <t>Non-certificate-relevant (i.e. ALL remaining) exams / modules</t>
  </si>
  <si>
    <t>Rund um die Thesis</t>
  </si>
  <si>
    <t>Around the Thesis</t>
  </si>
  <si>
    <t>Kombicheck</t>
  </si>
  <si>
    <t>SG-FPSO-Kombi falsch</t>
  </si>
  <si>
    <t>SG-FPSO-Kombi OK</t>
  </si>
  <si>
    <t>Farbverlauf: Grenzwert Null</t>
  </si>
  <si>
    <t>Farbverlauf: FPSO-Wunsch bei Theorie</t>
  </si>
  <si>
    <t>Farbverlauf: Farbmittelwert bei Theorie</t>
  </si>
  <si>
    <t>Farbverlauf:FPSO-Wunsch für Vertiefung/Schwerpunkt (WENN-Bedingung für BSC Bio 2012)</t>
  </si>
  <si>
    <t>Farbverlauf: Farbmittelwert für  Vertiefung/Schwerpunkt, z.B. Antragswert</t>
  </si>
  <si>
    <t>Farbkodierungen für Erreichung der CPs</t>
  </si>
  <si>
    <t>Farbverlauf: Farbmittelwert bei ABF</t>
  </si>
  <si>
    <t>Farbverlauf: FPSO-Wunsch bei ABF</t>
  </si>
  <si>
    <t>Aktuelle zeugnisrelev. CPs in Theorie | Praxis:</t>
  </si>
  <si>
    <t>Current certificate-relevant. CPs in theory | practice:</t>
  </si>
  <si>
    <t>Aktuelle zeugnisrelev. CPs in Theorie u./o Praxis:</t>
  </si>
  <si>
    <t>Farbverlauf: Farbmittelwert Abschluss</t>
  </si>
  <si>
    <t>Farbverlauf: FPSO-Wunsch Abschluss</t>
  </si>
  <si>
    <t>gewählt auf INPUT-seite</t>
  </si>
  <si>
    <t>Gesamtergebnis ↓</t>
  </si>
  <si>
    <t>Overall result ↓</t>
  </si>
  <si>
    <t>CP-Wert</t>
  </si>
  <si>
    <t>Grün ab</t>
  </si>
  <si>
    <t>Fast Grün ab</t>
  </si>
  <si>
    <t>Rot-Start</t>
  </si>
  <si>
    <t>Gruppe Theorie - CPs</t>
  </si>
  <si>
    <t>Gruppe VT/SP - CPs</t>
  </si>
  <si>
    <t>Benotete CPs</t>
  </si>
  <si>
    <t>Angestrebte CPs</t>
  </si>
  <si>
    <t>Farbcodegrenzen für Angestrebte bzw. Benotete CPs</t>
  </si>
  <si>
    <t>AER MSc Bio 2021</t>
  </si>
  <si>
    <t>Farbverlauf: Farbmittelwert bei Theorie (Bei BSc Bio Modifikation auf INPUT Seite zw. 5 und 10 CP - VTs)</t>
  </si>
  <si>
    <t>Farbverlauf: FPSO-Wunsch bei Theorie (Bei BSc Bio Modifikation auf INPUT Seite zw. 5 und 10 CP - VTs)</t>
  </si>
  <si>
    <t>Farbcodegrenzen für Angestrebte Theorie - CPs
 (bzw. bei BSc für T+P-CPs)</t>
  </si>
  <si>
    <t>FV 0</t>
  </si>
  <si>
    <t>FMW T</t>
  </si>
  <si>
    <t>FWW Th</t>
  </si>
  <si>
    <t>FMW M</t>
  </si>
  <si>
    <t>Farbmittelwert Module für VT</t>
  </si>
  <si>
    <t>FEW M</t>
  </si>
  <si>
    <t>Farbendwert Module für VT</t>
  </si>
  <si>
    <t>Farbendwert Module für Th</t>
  </si>
  <si>
    <t>Farbmittelwert Module fürTh</t>
  </si>
  <si>
    <t>Biochemie und Zellbiologie als Schwerpunkt (Regel: ab 20 CP, T ≥10 CP)</t>
  </si>
  <si>
    <t>Biochemisty and Cell Biology as Primary Focus (Rule:  ≥ 20 CP, TOP ≥10 CP)</t>
  </si>
  <si>
    <t>Genetics as Primary Focus (Rule:  ≥ 20 CP, TOP ≥10 CP)</t>
  </si>
  <si>
    <t>Medical Biology  as Primary Focus (Rule:  ≥ 20 CP, TOP ≥10 CP)</t>
  </si>
  <si>
    <t>Microbiology  as Primary Focus (Rule:  ≥ 20 CP, TOP ≥10 CP)</t>
  </si>
  <si>
    <t>Ecology  as Primary Focus (Rule:  ≥ 20 CP, TOP ≥10 CP)</t>
  </si>
  <si>
    <t>Plant Sciences  as Primary Focus (Rule:  ≥ 20 CP, TOP ≥10 CP)</t>
  </si>
  <si>
    <t>Animal Sciences  as Primary Focus (Rule:  ≥ 20 CP, TOP ≥10 CP)</t>
  </si>
  <si>
    <t>Genetik als Schwerpunkt (Regel: ab 20 CP, T ≥10 CP)</t>
  </si>
  <si>
    <t>Mikrobiologie als Schwerpunkt (Regel: ab 20 CP, T ≥10 CP)</t>
  </si>
  <si>
    <t>Ökologie als Schwerpunkt (Regel: ab 20 CP, T ≥10 CP)</t>
  </si>
  <si>
    <t>Pflanzenwissenschaften als Schwerpunkt (Regel: ab 20 CP, T ≥10 CP)</t>
  </si>
  <si>
    <t>Biochemie und Zellbiologie als Qualifizierungsschwerpunkt (Regel: ab 35 CP, T ≥15 CP)</t>
  </si>
  <si>
    <t>Genetik als Qualifizierungsschwerpunkt (Regel: ab 35 CP, T ≥15 CP)</t>
  </si>
  <si>
    <t>Mikrobiologie als Qualifizierungsschwerpunkt (Regel: ab 35 CP, T ≥15 CP)</t>
  </si>
  <si>
    <t>Ökologie als Qualifizierungsschwerpunkt (Regel: ab 35 CP, T ≥15 CP)</t>
  </si>
  <si>
    <t>Pflanzenwissenschaften als Qualifizierungsschwerpunkt (Regel: ab 35 CP, T ≥15 CP)</t>
  </si>
  <si>
    <t>Tierwissenschaften als Qualifizierungsschwerpunkt (Regel: ab 35 CP, T ≥15 CP)</t>
  </si>
  <si>
    <t>Medizinische Biologie als Qualifizierungsschwerpunkt (Regel: ab 35 CP, T ≥15 CP)</t>
  </si>
  <si>
    <t>Biochemisty and Cell Biology as Specializing (alternat. to PF; rule:  35 ≥ CP, T ≥15 CP)</t>
  </si>
  <si>
    <t>Genetics as Specializing (alternat. to PF; rule:  35 ≥ CP, T ≥15 CP)</t>
  </si>
  <si>
    <t>Medical Biology  as Specializing (alternat. to PF; rule:  35 ≥ CP, T ≥15 CP)</t>
  </si>
  <si>
    <t>Microbiology  as Specializing (alternat. to PF; rule:  35 ≥ CP, T ≥15 CP)</t>
  </si>
  <si>
    <t>Ecology  as Specializing (alternat. to PF; rule:  35 ≥ CP, T ≥15 CP)</t>
  </si>
  <si>
    <t>Plant Sciences  as Specializing (alternat. to PF; rule:  35 ≥ CP, T ≥15 CP)</t>
  </si>
  <si>
    <t>Animal Sciences  as Specializing (alternat. to PF; rule:  35 ≥ CP, T ≥15 CP)</t>
  </si>
  <si>
    <t>Medizinische Biologie als Schwerpunkt (Regel: ab 20 CP, T ≥10 CP)</t>
  </si>
  <si>
    <t>Zoologie / Tierwissenschaften als Schwerpunkt (Regel: ab 20 CP, T ≥10 CP)</t>
  </si>
  <si>
    <t>Zoologie / Tierwissenschaften als Qualifizierungsschwerpunkt (Regel: ab 35 CP, T ≥15 CP)</t>
  </si>
  <si>
    <t>Genetik und Biochemie als Vertiefung  (Regel: ab 10 CP)</t>
  </si>
  <si>
    <t>Mikrobiologie als Vertiefung  (Regel: ab 10 CP)</t>
  </si>
  <si>
    <t>Ökologie als Vertiefung  (Regel: ab 10 CP)</t>
  </si>
  <si>
    <t>Pflanzenwissenschaften als Vertiefung  (Regel: ab 10 CP)</t>
  </si>
  <si>
    <t>Tierwissenschaften als Vertiefung  (Regel: ab 10 CP)</t>
  </si>
  <si>
    <t>Von der gewählten Vertiefung unabhängige Module( Nicht Teilmenge einer oben gewählten Fachgruppe, aber für Absschluss relevant (&lt; 10 CP))</t>
  </si>
  <si>
    <t>Von der gewählten Vertiefung unabhängige Module( Nicht Teilmenge einer oben gewählten Fachgruppe, aber für Absschluss relevant (&lt; 5 CP))</t>
  </si>
  <si>
    <t>Fachübergreifende Biowissenschaften (Regel:  ≥ 10 CP)</t>
  </si>
  <si>
    <t>Genetik (Regel:  ≥ 10 CP)</t>
  </si>
  <si>
    <t>Mikrobiologie (Regel:  ≥ 10 CP)</t>
  </si>
  <si>
    <t>Ökologie (Regel:  ≥ 10 CP)</t>
  </si>
  <si>
    <t>Pflanzenwissenschaften (Regel:  ≥ 10 CP)</t>
  </si>
  <si>
    <t>Zoologie / Tierwissenschaften (Regel:  ≥ 10 CP)</t>
  </si>
  <si>
    <t>Fachübergreifende Biowissenschaften (Regel:  ≥ 5 CP)</t>
  </si>
  <si>
    <t>Genetik (Regel:  ≥ 5 CP)</t>
  </si>
  <si>
    <t>Mikrobiologie (Regel:  ≥ 5 CP)</t>
  </si>
  <si>
    <t>Ökologie (Regel:  ≥ 5 CP)</t>
  </si>
  <si>
    <t>Pflanzenwissenschaften (Regel:  ≥ 5 CP)</t>
  </si>
  <si>
    <t>Zoologie / Tierwissenschaften (Regel:  ≥ 5 CP)</t>
  </si>
  <si>
    <t>What else?</t>
  </si>
  <si>
    <t>JJJJ-MM-DD</t>
  </si>
  <si>
    <t>Eingabe Modulendnote  ↓ =&gt; CPs</t>
  </si>
  <si>
    <t>Input final module grade ↓ =&gt; CPs</t>
  </si>
  <si>
    <t>Tierwissenschaften als Schwerpunkt (Regel: ab 20 CP, T ≥10 CP)</t>
  </si>
  <si>
    <t>Von den gewählten  SPs  / dem QSP unabhängige Module. Nicht zugehörig zu einer oben gewählten Fachgruppe, aber für Studienabsschluss relevant!</t>
  </si>
  <si>
    <t>Elective Modules from Further Areas of Specialization. Not related to a subject group selected above, but relevant to degree completion!</t>
  </si>
  <si>
    <t>Group General educational / Interdisciplinary module(s) with a total of min. 3 CP</t>
  </si>
  <si>
    <t>Gruppe Allgemeinbildende / Interdisziplinäre Modul(e) mit insges. mindest. 3 CP</t>
  </si>
  <si>
    <t>Nicht-zeugnisrelevante (also ALLE restlichen) Prüfungen / Module.</t>
  </si>
  <si>
    <t>= Zusatzfächer (zählen nicht zur Abschlussnote, erscheinen aber mit CP und Note auf ToR)</t>
  </si>
  <si>
    <t>= Additional subjects (do not count toward final grade, but appear with CP and grade on ToR).</t>
  </si>
  <si>
    <t>BSc Biologie</t>
  </si>
  <si>
    <t>Welche sonst?</t>
  </si>
  <si>
    <t>Which else?</t>
  </si>
  <si>
    <t>In A1: bzw B1</t>
  </si>
  <si>
    <t>DROP DOWN WIER FOLGT:</t>
  </si>
  <si>
    <t>ZENTRALE DATA: Behandelte Studiengänge</t>
  </si>
  <si>
    <t>DROP DOWN FPSO-Auswahl WIE FOLGT:</t>
  </si>
  <si>
    <t>Typ zur Kennung</t>
  </si>
  <si>
    <t>VT/SP/QSP o.k.</t>
  </si>
  <si>
    <t>← :-) Valid combination study program with FPSO / AER</t>
  </si>
  <si>
    <t>← :-) Valide Kombination von Studiengang mit FPSO</t>
  </si>
  <si>
    <t>← :-(   !! Unbedingt erst korrekte Kombination Studiengang zu FPSO wählen !!</t>
  </si>
  <si>
    <t>← :-(     !! It is essential to select the correct combination of study program and FPSO first !!</t>
  </si>
  <si>
    <t>Modulname lt. CS ↓</t>
  </si>
  <si>
    <t>Modulkennung lt. CS ↓</t>
  </si>
  <si>
    <t>Identifier of the module according to curriculum ↓</t>
  </si>
  <si>
    <t>Name of the module according to curriculum ↓</t>
  </si>
  <si>
    <t>Regularly scheduled number of exams ↓</t>
  </si>
  <si>
    <t>Regulär vorgesehene Anzahl Prüfungen ↓</t>
  </si>
  <si>
    <t>Erreichte Note (dezimal od. B für bestanden) ↓</t>
  </si>
  <si>
    <t>Grade achieved (decimal or P for pass). ↓</t>
  </si>
  <si>
    <t>Optional: free text remarks  ↓</t>
  </si>
  <si>
    <t>Optional: Freitext-Bemerkungen ↓</t>
  </si>
  <si>
    <t>Module level ↓</t>
  </si>
  <si>
    <t>Modul-Niveau ↓</t>
  </si>
  <si>
    <t>Modulendnote ↓</t>
  </si>
  <si>
    <t>Module final grade ↓</t>
  </si>
  <si>
    <t>Anzhl. regulär vrgshnr. Prfngn eintragen! ↓</t>
  </si>
  <si>
    <t>Enter no. of regularly scheduled exams! ↓</t>
  </si>
  <si>
    <t>Grade (or P for "passed") ↓</t>
  </si>
  <si>
    <t>Note (oder B f. "bstndn") ↓</t>
  </si>
  <si>
    <t>BSc</t>
  </si>
  <si>
    <t>MSc</t>
  </si>
  <si>
    <t>Not defined</t>
  </si>
  <si>
    <t>Curriculum Support Zuordung o.K</t>
  </si>
  <si>
    <t>TUMonliner müssen technisch noch was einstellen</t>
  </si>
  <si>
    <t>Note da, noch nicht gültig gesetzt</t>
  </si>
  <si>
    <t>Veetiefung / Schwerpunkt / QSP etc. erfüllt</t>
  </si>
  <si>
    <t>Th-Anmldg. / SP nicht fin.</t>
  </si>
  <si>
    <t>Certificate request</t>
  </si>
  <si>
    <t>Thesis registration, study plan not final</t>
  </si>
  <si>
    <t>F. Zgn. n. vrschbn.</t>
  </si>
  <si>
    <t>Nt da., n.n.glt. gstzt</t>
  </si>
  <si>
    <t>Theorieorientierte CPs (TOM) ↓</t>
  </si>
  <si>
    <t>Praxisorientierte CPs (POM) ↓</t>
  </si>
  <si>
    <t>Theory-oriented CPs (TOM) ↓</t>
  </si>
  <si>
    <t>Practice-oriented CPs (POM) ↓</t>
  </si>
  <si>
    <t>Creditanteil Theorie ↓</t>
  </si>
  <si>
    <t>Creditanteil Praxis ↓</t>
  </si>
  <si>
    <t>Credits des Moduls ↓</t>
  </si>
  <si>
    <t>Leerspalte (↓)</t>
  </si>
  <si>
    <t xml:space="preserve">Der Studienplan hilft mit seiner Farbkodierung bei Ihrer Orientierung und der Zeugniserstellung. Verbindlich sind jedoch die Regularien Ihrer Fachprüfungsordnung. </t>
  </si>
  <si>
    <t>The study plan with its color coding helps you with orientation and the final preparation of your certificate. However, the regulations of your subject examination regulations are binding.</t>
  </si>
  <si>
    <t xml:space="preserve"> --</t>
  </si>
  <si>
    <t>CPs von fertigen Modulen</t>
  </si>
  <si>
    <t>CPs of completed modules</t>
  </si>
  <si>
    <t>YYYY-MM-DD</t>
  </si>
  <si>
    <t>Fachstudienberatung u/o.  Schriftführung Prüfungsausschuss  / Prüfungsausschuss: Unterschrift /Datum</t>
  </si>
  <si>
    <t>Study Advisor u/o. Secretary Examination Board / Examination Committee: Signature /Date</t>
  </si>
  <si>
    <t>Student: Signature /Date</t>
  </si>
  <si>
    <t>WPV-Anmldg. / Thesis-Anmldg. möglich ab &gt;=  110 CP in Pflichtmodulen und &gt;= 15 CP in Wahlmodulen</t>
  </si>
  <si>
    <t>Thesis-Anmeldung möglich ab &gt;= 109 CP in Pflichtmodulen und &gt;= 15 CP in Wahl-/Wahlpflichtmodulen</t>
  </si>
  <si>
    <t>WPP-Anmldg möglich ab 70 CP in Wahl-/Wahlpflichtmodulen | Thesis-Beginn ab bestandener WPP + nachgewiesenen 75 CP in Wahl-/Wahlpflichtmodulen</t>
  </si>
  <si>
    <t>WPP-Anmldg möglich ab &gt;= 70 CP / Thesis-Beginn ab bestandener WPP + nachgewiesener 70 CP in Wahlmodulen</t>
  </si>
  <si>
    <t>SPP-Registration possible from &gt;= 70 CP / Thesis start from passed SPP + proven 70 CP in elective modules.
.</t>
  </si>
  <si>
    <t>No.1: Studiengang wählen / Choose study program</t>
  </si>
  <si>
    <t>2018S</t>
  </si>
  <si>
    <t>2017W</t>
  </si>
  <si>
    <t>Modulverantwortung (Name, Vorname, ggf. akad. Titel) bei ↓</t>
  </si>
  <si>
    <t>Module responsibility (Surname, first name, academic title optional) at ↓</t>
  </si>
  <si>
    <t>CPs for SPP obtained</t>
  </si>
  <si>
    <t>CPs für WPP erreicht</t>
  </si>
  <si>
    <t>CPs for Ths. Obtained</t>
  </si>
  <si>
    <t>CPs für Ths. erreicht</t>
  </si>
  <si>
    <t>W-CPs für WPV  erreicht</t>
  </si>
  <si>
    <t>Notendurchschnitt incl. Th.  (informell)</t>
  </si>
  <si>
    <t>Grade point average incl. Th. (informal)</t>
  </si>
  <si>
    <t>Notendurchschnitt inkl. Th. (informell)</t>
  </si>
  <si>
    <t>Notendurchschnitt Wahlbereich inkl. Th. (informell)</t>
  </si>
  <si>
    <t>Notendurchschnitt Wahlbereich inkl. Th. / ÜFQ (informell)</t>
  </si>
  <si>
    <t>Überfachliche Qualifikation (ÜFQ)</t>
  </si>
  <si>
    <t>Allgemeinbildendes Fach (ABF)</t>
  </si>
  <si>
    <t>Exkusiver Block für Überfachliche Qualifikation (ÜFQ)</t>
  </si>
  <si>
    <t xml:space="preserve">Exkusiver Block für Allgemeinbildendes Fach (ABF) </t>
  </si>
  <si>
    <t>Allgemeinbildendes Fach ABF</t>
  </si>
  <si>
    <t>Interdisciplinary qualification Modules (IDM)</t>
  </si>
  <si>
    <t>Exklusive bloc for General educational module(s) (GEM) / Inter disciplinary moduiles (IDM)</t>
  </si>
  <si>
    <t>Exkusiver Block für Allgemeinbildende Fächer (ABF) / Interdisziplinäre Modul€ (IDM)</t>
  </si>
  <si>
    <t>Allgemeinbildendes Fach (ABF) ( Interdiziplin. Mod. (IDM)</t>
  </si>
  <si>
    <t>Exkusiver Block für Allgemeinbildendes Fach (ABF)</t>
  </si>
  <si>
    <r>
      <t xml:space="preserve">CP angestrebt </t>
    </r>
    <r>
      <rPr>
        <sz val="11"/>
        <color theme="1"/>
        <rFont val="Calibri"/>
        <family val="2"/>
      </rPr>
      <t>↓ (berechnet)</t>
    </r>
  </si>
  <si>
    <t>CP targeted ↓ (calculated)</t>
  </si>
  <si>
    <t>↓↓ Ihr gerade verwendeter Dateiname: ↓↓     (F9 - Taste auf Tastatur zum Aktualisieren drücken!)</t>
  </si>
  <si>
    <t>↓↓ Your currently used file name: ↓↓       (Press F9 key on keyboard to refresh!)</t>
  </si>
  <si>
    <t>W-CPs für Ths. erreicht</t>
  </si>
  <si>
    <t>1) Die ersten "JJJJMMTT" sind das Datum der ERSTeinreichung. Dieser Startcode bleibt während dem ganzen Studium gleich!
2) Es folgt 6-stellige  "_Studiengangskennung_" wie genannt.  3) Name analog zu Beispiel
4) _ver.JJJJMMTT für das Datum einer jeweiligen Änderung, also dem aktuellen Stand.</t>
  </si>
  <si>
    <t>1) The first "YYYYMMDD" are the date of the FIRST submission. This start code remains the same during the whole study!
2) This is followed by 6-digit "_Study program identifier_" as mentioned.  3) Name analogous to example
4) _ver.YYYYMMDD for the date of a respective change, i.e. the current status</t>
  </si>
  <si>
    <t>WZ2323</t>
  </si>
  <si>
    <t>Musterfrau, A, Prof. Dr.</t>
  </si>
  <si>
    <t>WZ72345</t>
  </si>
  <si>
    <t>Mustermann, F, Prof. Dr.</t>
  </si>
  <si>
    <t>WZ0890</t>
  </si>
  <si>
    <t>Phänomann, O, Dr.</t>
  </si>
  <si>
    <t>Gentom, M., Prof. Dr.</t>
  </si>
  <si>
    <t>WZme1323</t>
  </si>
  <si>
    <t>Musterfora, A, Prof. Dr.</t>
  </si>
  <si>
    <t>Musterhis, D., Prof. Dr.</t>
  </si>
  <si>
    <t>Zoologon, P., Prof. Dr.</t>
  </si>
  <si>
    <t>Weltkunst und Kulturerbe</t>
  </si>
  <si>
    <t>Mustermann, A., Prof. Dr.</t>
  </si>
  <si>
    <t>Forschungspraktikum Mykogenetik</t>
  </si>
  <si>
    <t>Genetik im Wandel der Zeit</t>
  </si>
  <si>
    <t>Phänotypisierung 1</t>
  </si>
  <si>
    <t>Theorie und Praxis der Genetik</t>
  </si>
  <si>
    <t>Grundlagen Forensik und Pathologie</t>
  </si>
  <si>
    <t>Forschungspraktikum Forensik</t>
  </si>
  <si>
    <t>Virologie und die neuen Herausforderungen</t>
  </si>
  <si>
    <t>LS20200</t>
  </si>
  <si>
    <t>Virata, H. Prof. Dr.</t>
  </si>
  <si>
    <t>WZ1112</t>
  </si>
  <si>
    <t>LS19220</t>
  </si>
  <si>
    <t>Theorie und Praxis der angewandte Zoologie</t>
  </si>
  <si>
    <t>LS12345</t>
  </si>
  <si>
    <t>CvL0123</t>
  </si>
  <si>
    <t>Name</t>
  </si>
  <si>
    <t>Jennung</t>
  </si>
  <si>
    <t>Abz. Prüfungen</t>
  </si>
  <si>
    <t>Note 1</t>
  </si>
  <si>
    <t>Note 2</t>
  </si>
  <si>
    <t>Note 3</t>
  </si>
  <si>
    <t>Freitext</t>
  </si>
  <si>
    <t>Grade</t>
  </si>
  <si>
    <t>Modulverantwortung</t>
  </si>
  <si>
    <t>Modul-Niveau</t>
  </si>
  <si>
    <t>CP TOM</t>
  </si>
  <si>
    <t>Allgemeine und spezielle Relativitätstheorie</t>
  </si>
  <si>
    <t>PH0123</t>
  </si>
  <si>
    <t>Albertosopulo, E., Prof. Dr.</t>
  </si>
  <si>
    <t>Molekulare und Zellphysiologie</t>
  </si>
  <si>
    <t>LS23501</t>
  </si>
  <si>
    <t>Zellmann, M., PD</t>
  </si>
  <si>
    <t>Research Internship Mycogenetics</t>
  </si>
  <si>
    <t>Genetics over time</t>
  </si>
  <si>
    <t>Phenotyping 1</t>
  </si>
  <si>
    <t>Theory and practice of genetics</t>
  </si>
  <si>
    <t>Research practical course forensics</t>
  </si>
  <si>
    <t>Fundamentals of Forensics and Pathology</t>
  </si>
  <si>
    <t>Virology and the new challenges</t>
  </si>
  <si>
    <t>Theory and practice of applied zoology</t>
  </si>
  <si>
    <t>World art and cultural heritage</t>
  </si>
  <si>
    <t>General and special relativity</t>
  </si>
  <si>
    <t>Molecular and cellular physiology</t>
  </si>
  <si>
    <t>=Zusatzfächer (zählen nicht zur Abschlussnote, erscheinen aber mit CP und Note auf ToR)</t>
  </si>
  <si>
    <t>Examination result still pending</t>
  </si>
  <si>
    <t>Prüfungergebnis noch ausstehend</t>
  </si>
  <si>
    <t>Probably module LS56897 Biodiversity in closed systems, SL01345 planned.</t>
  </si>
  <si>
    <t>Voraussichtlich Modul LS56897 Biodiversität in abschlossenen Systemen, SL01345 geplant</t>
  </si>
  <si>
    <t>Hier sind noch mindestens 10 CP geplant, Modulwünsche aber noch nicht final entschieden</t>
  </si>
  <si>
    <t>Here at least 10 CP are still planned, module wishes but not yet finally decided</t>
  </si>
  <si>
    <t>Exam result there, but not yet validly set</t>
  </si>
  <si>
    <t>No.2: Choose Study Regulation Version</t>
  </si>
  <si>
    <t>Prüfungsergebnis da, aber noch nicht gültig gesetzt</t>
  </si>
  <si>
    <t xml:space="preserve">Sperren einzelner Zellen: 
-) im ersten Schritt alle Zellen auf gesperrt setzen: Markieren &gt; STARTMENUE&gt;Zellen formatieren &gt; Gesperr &gt; OK
-) Zellen ohne Sperrung markieren. Hier w.o.aber Gespreet DEAKTIVIEREN
-) Reiter ÜBERPRÜFEN und klicken Sie auf Blatt schützen.
</t>
  </si>
  <si>
    <t>ver. 20220321 rev.20220321a rev.20221206</t>
  </si>
  <si>
    <t>Bitte die Datei abspeichern mit einem Namen analog zu 20221206_BioBSc_Darwin.Charles_ver.20221224 abspeichern, wobei gilt:</t>
  </si>
  <si>
    <t>Please save the file with a name analogous to 20221206_BioMSc_Darwin.Charles_ver.20221224, where: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</si>
</sst>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0.0"/>
    <numFmt numFmtId="166" formatCode="_-* #,##0.0\ _€_-;\-* #,##0.0\ _€_-;_-* &quot;-&quot;??\ _€_-;_-@_-"/>
    <numFmt numFmtId="167" formatCode="_-* #,##0.0\ _€_-;\-* #,##0.0\ _€_-;_-* &quot;-&quot;?\ _€_-;_-@_-"/>
    <numFmt numFmtId="168" formatCode="0.000"/>
    <numFmt numFmtId="169" formatCode="##\ &quot;CP&quot;"/>
    <numFmt numFmtId="170" formatCode="&quot;∑= &quot;\ ##"/>
    <numFmt numFmtId="171" formatCode="&quot;∑= &quot;###"/>
  </numFmts>
  <fonts count="5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TUM Neue Helvetica 55 Regular"/>
      <family val="2"/>
    </font>
    <font>
      <sz val="11"/>
      <color rgb="FFFF0000"/>
      <name val="TUM Neue Helvetica 55 Regular"/>
      <family val="2"/>
    </font>
    <font>
      <b/>
      <sz val="11"/>
      <color theme="1"/>
      <name val="TUM Neue Helvetica 55 Regular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UM Neue Helvetica 55 Regular"/>
      <family val="2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F3F7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1"/>
      <color rgb="FFC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6"/>
      <color theme="3" tint="0.39997558519241921"/>
      <name val="Arial"/>
      <family val="2"/>
    </font>
    <font>
      <b/>
      <sz val="36"/>
      <color theme="1"/>
      <name val="Arial"/>
      <family val="2"/>
    </font>
    <font>
      <b/>
      <sz val="12"/>
      <color theme="3" tint="0.39997558519241921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4"/>
      <color theme="3" tint="0.3999755851924192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b/>
      <sz val="18"/>
      <name val="Arial"/>
      <family val="2"/>
    </font>
    <font>
      <b/>
      <sz val="16"/>
      <color rgb="FFC00000"/>
      <name val="Arial"/>
      <family val="2"/>
    </font>
    <font>
      <b/>
      <sz val="11"/>
      <color rgb="FFFF0000"/>
      <name val="Calibri"/>
      <family val="2"/>
      <scheme val="minor"/>
    </font>
    <font>
      <sz val="14"/>
      <color theme="1"/>
      <name val="Arial"/>
      <family val="2"/>
    </font>
    <font>
      <sz val="7"/>
      <color theme="1"/>
      <name val="Arial"/>
      <family val="2"/>
    </font>
    <font>
      <b/>
      <sz val="11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5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  <xf numFmtId="164" fontId="6" fillId="0" borderId="0" applyFont="0" applyFill="0" applyBorder="0" applyAlignment="0" applyProtection="0"/>
    <xf numFmtId="0" fontId="10" fillId="20" borderId="1" applyNumberFormat="0" applyAlignment="0" applyProtection="0"/>
  </cellStyleXfs>
  <cellXfs count="29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11" borderId="0" xfId="0" applyFont="1" applyFill="1" applyAlignment="1">
      <alignment horizontal="center"/>
    </xf>
    <xf numFmtId="166" fontId="3" fillId="0" borderId="0" xfId="0" applyNumberFormat="1" applyFont="1" applyBorder="1" applyAlignment="1">
      <alignment horizontal="center" wrapText="1"/>
    </xf>
    <xf numFmtId="0" fontId="0" fillId="5" borderId="0" xfId="0" applyFill="1" applyAlignment="1">
      <alignment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0" fillId="20" borderId="1" xfId="4" applyAlignment="1">
      <alignment horizontal="center"/>
    </xf>
    <xf numFmtId="0" fontId="13" fillId="18" borderId="0" xfId="0" applyFont="1" applyFill="1" applyAlignment="1">
      <alignment horizontal="center"/>
    </xf>
    <xf numFmtId="0" fontId="13" fillId="19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6" fillId="0" borderId="0" xfId="0" applyFont="1" applyFill="1" applyAlignment="1">
      <alignment horizontal="center" wrapText="1"/>
    </xf>
    <xf numFmtId="0" fontId="0" fillId="6" borderId="0" xfId="0" applyFill="1" applyAlignment="1">
      <alignment wrapText="1"/>
    </xf>
    <xf numFmtId="0" fontId="27" fillId="0" borderId="0" xfId="0" applyFont="1" applyFill="1" applyBorder="1" applyAlignment="1">
      <alignment vertical="top"/>
    </xf>
    <xf numFmtId="0" fontId="27" fillId="0" borderId="0" xfId="0" applyFont="1"/>
    <xf numFmtId="0" fontId="27" fillId="0" borderId="0" xfId="0" applyFont="1" applyBorder="1" applyAlignment="1">
      <alignment vertical="top"/>
    </xf>
    <xf numFmtId="0" fontId="27" fillId="6" borderId="28" xfId="0" applyFont="1" applyFill="1" applyBorder="1" applyAlignment="1"/>
    <xf numFmtId="0" fontId="27" fillId="0" borderId="0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top"/>
    </xf>
    <xf numFmtId="0" fontId="7" fillId="0" borderId="0" xfId="0" applyFont="1" applyAlignment="1"/>
    <xf numFmtId="0" fontId="0" fillId="0" borderId="0" xfId="0" applyAlignment="1">
      <alignment wrapText="1"/>
    </xf>
    <xf numFmtId="0" fontId="7" fillId="6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18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0" fillId="4" borderId="0" xfId="0" applyFill="1" applyAlignment="1"/>
    <xf numFmtId="0" fontId="7" fillId="4" borderId="0" xfId="0" applyFont="1" applyFill="1" applyAlignment="1">
      <alignment wrapText="1"/>
    </xf>
    <xf numFmtId="0" fontId="7" fillId="17" borderId="0" xfId="0" applyFont="1" applyFill="1" applyAlignment="1">
      <alignment horizontal="center" wrapText="1"/>
    </xf>
    <xf numFmtId="0" fontId="0" fillId="17" borderId="0" xfId="0" applyFill="1" applyAlignment="1"/>
    <xf numFmtId="0" fontId="0" fillId="0" borderId="0" xfId="0" applyFill="1" applyAlignment="1">
      <alignment wrapText="1"/>
    </xf>
    <xf numFmtId="0" fontId="0" fillId="19" borderId="0" xfId="0" applyFill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13" fillId="15" borderId="0" xfId="0" applyFont="1" applyFill="1" applyAlignment="1"/>
    <xf numFmtId="0" fontId="0" fillId="0" borderId="0" xfId="0" applyAlignment="1"/>
    <xf numFmtId="0" fontId="13" fillId="6" borderId="0" xfId="0" applyFont="1" applyFill="1" applyAlignment="1"/>
    <xf numFmtId="0" fontId="13" fillId="17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13" fillId="0" borderId="0" xfId="0" applyFont="1" applyAlignment="1"/>
    <xf numFmtId="0" fontId="13" fillId="17" borderId="0" xfId="0" applyFont="1" applyFill="1" applyAlignment="1"/>
    <xf numFmtId="0" fontId="0" fillId="15" borderId="0" xfId="0" applyFill="1" applyAlignment="1"/>
    <xf numFmtId="0" fontId="0" fillId="13" borderId="0" xfId="0" applyFill="1" applyAlignment="1"/>
    <xf numFmtId="0" fontId="0" fillId="18" borderId="0" xfId="0" applyFill="1" applyAlignment="1"/>
    <xf numFmtId="0" fontId="0" fillId="0" borderId="0" xfId="0" applyFill="1" applyAlignment="1"/>
    <xf numFmtId="0" fontId="0" fillId="19" borderId="0" xfId="0" applyFill="1" applyAlignment="1"/>
    <xf numFmtId="0" fontId="0" fillId="12" borderId="0" xfId="0" applyFill="1" applyAlignment="1"/>
    <xf numFmtId="0" fontId="3" fillId="22" borderId="0" xfId="0" applyFont="1" applyFill="1" applyBorder="1" applyAlignment="1"/>
    <xf numFmtId="0" fontId="3" fillId="18" borderId="0" xfId="0" applyFont="1" applyFill="1" applyBorder="1" applyAlignment="1"/>
    <xf numFmtId="0" fontId="3" fillId="4" borderId="0" xfId="0" applyFont="1" applyFill="1" applyBorder="1" applyAlignment="1"/>
    <xf numFmtId="0" fontId="3" fillId="23" borderId="0" xfId="0" applyFont="1" applyFill="1" applyBorder="1" applyAlignment="1"/>
    <xf numFmtId="0" fontId="2" fillId="2" borderId="1" xfId="2" applyAlignment="1"/>
    <xf numFmtId="0" fontId="17" fillId="2" borderId="1" xfId="2" applyFont="1" applyAlignment="1">
      <alignment horizontal="center"/>
    </xf>
    <xf numFmtId="0" fontId="3" fillId="21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1" fontId="2" fillId="2" borderId="1" xfId="2" applyNumberFormat="1" applyAlignment="1">
      <alignment horizontal="center"/>
    </xf>
    <xf numFmtId="0" fontId="2" fillId="2" borderId="1" xfId="2" applyAlignment="1">
      <alignment horizontal="center"/>
    </xf>
    <xf numFmtId="170" fontId="17" fillId="2" borderId="1" xfId="2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71" fontId="17" fillId="2" borderId="1" xfId="2" applyNumberFormat="1" applyFont="1" applyAlignment="1">
      <alignment horizontal="center"/>
    </xf>
    <xf numFmtId="0" fontId="4" fillId="21" borderId="0" xfId="0" applyFont="1" applyFill="1" applyBorder="1" applyAlignment="1">
      <alignment horizontal="center"/>
    </xf>
    <xf numFmtId="165" fontId="2" fillId="2" borderId="1" xfId="2" applyNumberFormat="1" applyAlignment="1">
      <alignment horizontal="center"/>
    </xf>
    <xf numFmtId="0" fontId="18" fillId="25" borderId="0" xfId="0" applyFont="1" applyFill="1" applyAlignment="1"/>
    <xf numFmtId="0" fontId="18" fillId="25" borderId="0" xfId="0" applyFont="1" applyFill="1" applyAlignment="1">
      <alignment wrapText="1"/>
    </xf>
    <xf numFmtId="0" fontId="7" fillId="16" borderId="0" xfId="0" applyFont="1" applyFill="1" applyAlignment="1"/>
    <xf numFmtId="0" fontId="11" fillId="19" borderId="0" xfId="0" applyFont="1" applyFill="1" applyAlignment="1"/>
    <xf numFmtId="0" fontId="7" fillId="15" borderId="0" xfId="0" applyFont="1" applyFill="1" applyAlignment="1"/>
    <xf numFmtId="0" fontId="7" fillId="4" borderId="0" xfId="0" applyFont="1" applyFill="1" applyAlignment="1"/>
    <xf numFmtId="0" fontId="7" fillId="0" borderId="0" xfId="0" applyFont="1" applyFill="1" applyAlignment="1"/>
    <xf numFmtId="0" fontId="10" fillId="20" borderId="1" xfId="4" applyAlignment="1"/>
    <xf numFmtId="0" fontId="10" fillId="4" borderId="1" xfId="4" applyFill="1" applyAlignment="1"/>
    <xf numFmtId="0" fontId="0" fillId="11" borderId="0" xfId="0" applyFill="1" applyAlignment="1"/>
    <xf numFmtId="0" fontId="0" fillId="21" borderId="0" xfId="0" applyFill="1" applyAlignment="1"/>
    <xf numFmtId="0" fontId="0" fillId="11" borderId="0" xfId="0" quotePrefix="1" applyFill="1" applyAlignment="1"/>
    <xf numFmtId="0" fontId="10" fillId="20" borderId="1" xfId="4" quotePrefix="1" applyAlignment="1"/>
    <xf numFmtId="0" fontId="0" fillId="14" borderId="0" xfId="0" applyFill="1" applyAlignment="1"/>
    <xf numFmtId="0" fontId="7" fillId="7" borderId="6" xfId="0" applyFont="1" applyFill="1" applyBorder="1" applyAlignment="1"/>
    <xf numFmtId="0" fontId="0" fillId="8" borderId="11" xfId="0" applyFill="1" applyBorder="1" applyAlignment="1"/>
    <xf numFmtId="0" fontId="0" fillId="6" borderId="11" xfId="0" applyFill="1" applyBorder="1" applyAlignment="1"/>
    <xf numFmtId="0" fontId="0" fillId="4" borderId="11" xfId="0" applyFill="1" applyBorder="1" applyAlignment="1"/>
    <xf numFmtId="0" fontId="0" fillId="11" borderId="11" xfId="0" applyFill="1" applyBorder="1" applyAlignment="1"/>
    <xf numFmtId="0" fontId="0" fillId="12" borderId="11" xfId="0" applyFill="1" applyBorder="1" applyAlignment="1"/>
    <xf numFmtId="0" fontId="0" fillId="5" borderId="0" xfId="0" applyFill="1" applyAlignment="1"/>
    <xf numFmtId="0" fontId="0" fillId="10" borderId="11" xfId="0" applyFill="1" applyBorder="1" applyAlignment="1"/>
    <xf numFmtId="0" fontId="0" fillId="7" borderId="0" xfId="0" applyFill="1" applyAlignment="1"/>
    <xf numFmtId="0" fontId="0" fillId="9" borderId="8" xfId="0" applyFill="1" applyBorder="1" applyAlignment="1"/>
    <xf numFmtId="0" fontId="0" fillId="9" borderId="0" xfId="0" applyFill="1" applyBorder="1" applyAlignment="1"/>
    <xf numFmtId="0" fontId="8" fillId="0" borderId="0" xfId="0" applyFont="1" applyAlignment="1"/>
    <xf numFmtId="0" fontId="15" fillId="4" borderId="1" xfId="4" applyFont="1" applyFill="1" applyAlignment="1"/>
    <xf numFmtId="0" fontId="10" fillId="4" borderId="1" xfId="4" applyFont="1" applyFill="1" applyAlignment="1"/>
    <xf numFmtId="0" fontId="12" fillId="5" borderId="0" xfId="0" applyFont="1" applyFill="1" applyAlignment="1"/>
    <xf numFmtId="0" fontId="11" fillId="11" borderId="0" xfId="0" applyFont="1" applyFill="1" applyAlignment="1"/>
    <xf numFmtId="0" fontId="0" fillId="24" borderId="0" xfId="0" applyFill="1" applyAlignment="1"/>
    <xf numFmtId="0" fontId="9" fillId="0" borderId="0" xfId="0" applyFont="1" applyFill="1" applyBorder="1" applyAlignment="1">
      <alignment wrapText="1"/>
    </xf>
    <xf numFmtId="0" fontId="3" fillId="0" borderId="10" xfId="0" applyFont="1" applyFill="1" applyBorder="1" applyAlignment="1"/>
    <xf numFmtId="165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5" fontId="0" fillId="0" borderId="0" xfId="0" applyNumberFormat="1" applyFill="1" applyAlignment="1"/>
    <xf numFmtId="165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167" fontId="3" fillId="0" borderId="0" xfId="0" applyNumberFormat="1" applyFont="1" applyFill="1" applyBorder="1" applyAlignment="1"/>
    <xf numFmtId="0" fontId="51" fillId="7" borderId="0" xfId="0" applyFont="1" applyFill="1" applyAlignment="1">
      <alignment horizontal="center" vertical="center"/>
    </xf>
    <xf numFmtId="0" fontId="23" fillId="3" borderId="0" xfId="0" applyFont="1" applyFill="1" applyBorder="1" applyAlignment="1" applyProtection="1">
      <alignment vertical="center"/>
    </xf>
    <xf numFmtId="0" fontId="24" fillId="3" borderId="16" xfId="0" applyFont="1" applyFill="1" applyBorder="1" applyAlignment="1" applyProtection="1">
      <alignment horizontal="right" vertical="center" shrinkToFit="1"/>
    </xf>
    <xf numFmtId="0" fontId="26" fillId="3" borderId="0" xfId="0" applyFont="1" applyFill="1" applyBorder="1" applyAlignment="1" applyProtection="1">
      <alignment vertical="center"/>
    </xf>
    <xf numFmtId="0" fontId="26" fillId="16" borderId="0" xfId="0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9" fillId="21" borderId="0" xfId="0" applyFont="1" applyFill="1" applyBorder="1" applyAlignment="1" applyProtection="1">
      <alignment horizontal="right" vertical="center"/>
    </xf>
    <xf numFmtId="0" fontId="34" fillId="4" borderId="6" xfId="0" applyFont="1" applyFill="1" applyBorder="1" applyAlignment="1" applyProtection="1">
      <alignment horizontal="center" vertical="center" wrapText="1" readingOrder="1"/>
    </xf>
    <xf numFmtId="0" fontId="31" fillId="16" borderId="0" xfId="0" applyFont="1" applyFill="1" applyBorder="1" applyAlignment="1" applyProtection="1">
      <alignment horizontal="center" vertical="center" textRotation="180" shrinkToFit="1"/>
    </xf>
    <xf numFmtId="0" fontId="31" fillId="0" borderId="0" xfId="0" applyFont="1" applyFill="1" applyBorder="1" applyAlignment="1" applyProtection="1">
      <alignment horizontal="center" vertical="center" textRotation="180" shrinkToFit="1"/>
    </xf>
    <xf numFmtId="0" fontId="27" fillId="21" borderId="15" xfId="0" applyFont="1" applyFill="1" applyBorder="1" applyAlignment="1" applyProtection="1">
      <alignment horizontal="left" vertical="top"/>
    </xf>
    <xf numFmtId="0" fontId="29" fillId="21" borderId="0" xfId="0" applyFont="1" applyFill="1" applyBorder="1" applyAlignment="1" applyProtection="1">
      <alignment horizontal="right" vertical="center" wrapText="1"/>
    </xf>
    <xf numFmtId="171" fontId="33" fillId="0" borderId="8" xfId="0" applyNumberFormat="1" applyFont="1" applyFill="1" applyBorder="1" applyAlignment="1" applyProtection="1">
      <alignment horizontal="center" vertical="center"/>
    </xf>
    <xf numFmtId="0" fontId="34" fillId="4" borderId="6" xfId="0" applyFont="1" applyFill="1" applyBorder="1" applyAlignment="1" applyProtection="1">
      <alignment horizontal="center" vertical="center" wrapText="1"/>
    </xf>
    <xf numFmtId="0" fontId="27" fillId="21" borderId="16" xfId="0" applyFont="1" applyFill="1" applyBorder="1" applyAlignment="1" applyProtection="1">
      <alignment horizontal="left" vertical="top"/>
    </xf>
    <xf numFmtId="171" fontId="25" fillId="4" borderId="59" xfId="0" applyNumberFormat="1" applyFont="1" applyFill="1" applyBorder="1" applyAlignment="1" applyProtection="1">
      <alignment horizontal="center" vertical="center"/>
    </xf>
    <xf numFmtId="171" fontId="25" fillId="21" borderId="60" xfId="0" applyNumberFormat="1" applyFont="1" applyFill="1" applyBorder="1" applyAlignment="1" applyProtection="1">
      <alignment horizontal="center" vertical="center"/>
    </xf>
    <xf numFmtId="171" fontId="25" fillId="21" borderId="61" xfId="0" applyNumberFormat="1" applyFont="1" applyFill="1" applyBorder="1" applyAlignment="1" applyProtection="1">
      <alignment horizontal="center" vertical="center"/>
    </xf>
    <xf numFmtId="171" fontId="25" fillId="21" borderId="62" xfId="0" applyNumberFormat="1" applyFont="1" applyFill="1" applyBorder="1" applyAlignment="1" applyProtection="1">
      <alignment horizontal="center" vertical="center"/>
    </xf>
    <xf numFmtId="168" fontId="35" fillId="4" borderId="55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top"/>
    </xf>
    <xf numFmtId="0" fontId="27" fillId="0" borderId="0" xfId="0" applyFont="1" applyProtection="1"/>
    <xf numFmtId="0" fontId="27" fillId="0" borderId="0" xfId="0" applyFont="1" applyBorder="1" applyAlignment="1" applyProtection="1">
      <alignment vertical="top"/>
    </xf>
    <xf numFmtId="0" fontId="26" fillId="22" borderId="13" xfId="1" applyFont="1" applyFill="1" applyBorder="1" applyAlignment="1" applyProtection="1">
      <alignment horizontal="center" vertical="center" wrapText="1"/>
    </xf>
    <xf numFmtId="0" fontId="36" fillId="22" borderId="13" xfId="1" applyFont="1" applyFill="1" applyBorder="1" applyAlignment="1" applyProtection="1">
      <alignment horizontal="center" vertical="center" wrapText="1" shrinkToFit="1"/>
    </xf>
    <xf numFmtId="0" fontId="36" fillId="22" borderId="13" xfId="1" applyFont="1" applyFill="1" applyBorder="1" applyAlignment="1" applyProtection="1">
      <alignment horizontal="center" vertical="center" wrapText="1"/>
    </xf>
    <xf numFmtId="0" fontId="37" fillId="22" borderId="13" xfId="1" applyFont="1" applyFill="1" applyBorder="1" applyAlignment="1" applyProtection="1">
      <alignment horizontal="center" vertical="center" wrapText="1"/>
    </xf>
    <xf numFmtId="0" fontId="37" fillId="22" borderId="12" xfId="1" applyFont="1" applyFill="1" applyBorder="1" applyAlignment="1" applyProtection="1">
      <alignment horizontal="center" vertical="center" wrapText="1"/>
    </xf>
    <xf numFmtId="0" fontId="38" fillId="22" borderId="13" xfId="1" applyFont="1" applyFill="1" applyBorder="1" applyAlignment="1" applyProtection="1">
      <alignment horizontal="center" vertical="center" wrapText="1"/>
    </xf>
    <xf numFmtId="0" fontId="38" fillId="22" borderId="43" xfId="1" applyFont="1" applyFill="1" applyBorder="1" applyAlignment="1" applyProtection="1">
      <alignment horizontal="center" vertical="center" wrapText="1"/>
    </xf>
    <xf numFmtId="0" fontId="39" fillId="21" borderId="0" xfId="0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wrapText="1"/>
    </xf>
    <xf numFmtId="0" fontId="27" fillId="0" borderId="0" xfId="0" applyFont="1" applyFill="1" applyBorder="1" applyAlignment="1" applyProtection="1">
      <alignment horizontal="center" wrapText="1"/>
    </xf>
    <xf numFmtId="0" fontId="36" fillId="19" borderId="20" xfId="2" applyFont="1" applyFill="1" applyBorder="1" applyAlignment="1" applyProtection="1">
      <alignment horizontal="center" vertical="center" wrapText="1"/>
    </xf>
    <xf numFmtId="0" fontId="36" fillId="19" borderId="65" xfId="2" applyFont="1" applyFill="1" applyBorder="1" applyAlignment="1" applyProtection="1">
      <alignment horizontal="center" vertical="center" wrapText="1"/>
    </xf>
    <xf numFmtId="171" fontId="33" fillId="0" borderId="0" xfId="0" applyNumberFormat="1" applyFont="1" applyFill="1" applyBorder="1" applyAlignment="1" applyProtection="1">
      <alignment horizontal="center" vertical="center"/>
    </xf>
    <xf numFmtId="169" fontId="42" fillId="21" borderId="7" xfId="0" applyNumberFormat="1" applyFont="1" applyFill="1" applyBorder="1" applyAlignment="1" applyProtection="1">
      <alignment horizontal="center" vertical="center"/>
    </xf>
    <xf numFmtId="0" fontId="27" fillId="21" borderId="4" xfId="0" applyFont="1" applyFill="1" applyBorder="1" applyAlignment="1" applyProtection="1">
      <alignment horizontal="left" vertical="center"/>
    </xf>
    <xf numFmtId="166" fontId="43" fillId="21" borderId="44" xfId="3" applyNumberFormat="1" applyFont="1" applyFill="1" applyBorder="1" applyAlignment="1" applyProtection="1">
      <alignment horizontal="center" vertical="center"/>
    </xf>
    <xf numFmtId="166" fontId="43" fillId="16" borderId="0" xfId="3" applyNumberFormat="1" applyFont="1" applyFill="1" applyBorder="1" applyAlignment="1" applyProtection="1">
      <alignment horizontal="center" vertical="center"/>
    </xf>
    <xf numFmtId="166" fontId="43" fillId="0" borderId="0" xfId="3" applyNumberFormat="1" applyFont="1" applyFill="1" applyBorder="1" applyAlignment="1" applyProtection="1">
      <alignment horizontal="center" vertical="center"/>
    </xf>
    <xf numFmtId="0" fontId="27" fillId="21" borderId="64" xfId="0" applyFont="1" applyFill="1" applyBorder="1" applyAlignment="1" applyProtection="1">
      <alignment horizontal="left" vertical="center"/>
    </xf>
    <xf numFmtId="166" fontId="43" fillId="21" borderId="51" xfId="3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top" wrapText="1"/>
    </xf>
    <xf numFmtId="166" fontId="27" fillId="0" borderId="0" xfId="3" applyNumberFormat="1" applyFont="1" applyFill="1" applyBorder="1" applyAlignment="1" applyProtection="1">
      <alignment horizontal="center" vertical="center"/>
    </xf>
    <xf numFmtId="0" fontId="38" fillId="3" borderId="0" xfId="1" applyFont="1" applyFill="1" applyBorder="1" applyAlignment="1" applyProtection="1">
      <alignment horizontal="left" vertical="center"/>
    </xf>
    <xf numFmtId="0" fontId="38" fillId="3" borderId="0" xfId="1" applyFont="1" applyFill="1" applyBorder="1" applyAlignment="1" applyProtection="1">
      <alignment vertical="center"/>
    </xf>
    <xf numFmtId="0" fontId="38" fillId="3" borderId="0" xfId="1" applyFont="1" applyFill="1" applyBorder="1" applyAlignment="1" applyProtection="1">
      <alignment horizontal="right" vertical="center"/>
    </xf>
    <xf numFmtId="165" fontId="42" fillId="21" borderId="7" xfId="0" applyNumberFormat="1" applyFont="1" applyFill="1" applyBorder="1" applyAlignment="1" applyProtection="1">
      <alignment horizontal="center" vertical="center"/>
    </xf>
    <xf numFmtId="0" fontId="27" fillId="21" borderId="7" xfId="0" applyFont="1" applyFill="1" applyBorder="1" applyAlignment="1" applyProtection="1">
      <alignment horizontal="left" vertical="center"/>
    </xf>
    <xf numFmtId="0" fontId="45" fillId="3" borderId="0" xfId="0" applyFont="1" applyFill="1" applyBorder="1" applyAlignment="1" applyProtection="1">
      <alignment vertical="center"/>
    </xf>
    <xf numFmtId="165" fontId="42" fillId="21" borderId="4" xfId="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vertical="top"/>
    </xf>
    <xf numFmtId="0" fontId="38" fillId="3" borderId="9" xfId="1" applyFont="1" applyFill="1" applyBorder="1" applyAlignment="1" applyProtection="1">
      <alignment vertical="center"/>
    </xf>
    <xf numFmtId="0" fontId="32" fillId="21" borderId="31" xfId="0" applyFont="1" applyFill="1" applyBorder="1" applyAlignment="1" applyProtection="1">
      <alignment vertical="center" readingOrder="1"/>
    </xf>
    <xf numFmtId="0" fontId="32" fillId="21" borderId="30" xfId="0" applyFont="1" applyFill="1" applyBorder="1" applyAlignment="1" applyProtection="1">
      <alignment vertical="center" readingOrder="1"/>
    </xf>
    <xf numFmtId="0" fontId="32" fillId="21" borderId="22" xfId="0" applyFont="1" applyFill="1" applyBorder="1" applyAlignment="1" applyProtection="1">
      <alignment horizontal="center" vertical="center" readingOrder="1"/>
    </xf>
    <xf numFmtId="0" fontId="32" fillId="21" borderId="21" xfId="0" applyFont="1" applyFill="1" applyBorder="1" applyAlignment="1" applyProtection="1">
      <alignment vertical="center" readingOrder="1"/>
    </xf>
    <xf numFmtId="171" fontId="38" fillId="4" borderId="22" xfId="2" applyNumberFormat="1" applyFont="1" applyFill="1" applyBorder="1" applyAlignment="1" applyProtection="1">
      <alignment horizontal="center" vertical="center"/>
    </xf>
    <xf numFmtId="171" fontId="46" fillId="19" borderId="23" xfId="2" applyNumberFormat="1" applyFont="1" applyFill="1" applyBorder="1" applyAlignment="1" applyProtection="1">
      <alignment vertical="center" wrapText="1"/>
    </xf>
    <xf numFmtId="0" fontId="27" fillId="21" borderId="20" xfId="0" applyFont="1" applyFill="1" applyBorder="1" applyAlignment="1" applyProtection="1">
      <alignment horizontal="left" vertical="center"/>
    </xf>
    <xf numFmtId="0" fontId="27" fillId="16" borderId="63" xfId="0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 applyProtection="1">
      <alignment vertical="top"/>
    </xf>
    <xf numFmtId="0" fontId="45" fillId="21" borderId="0" xfId="0" applyFont="1" applyFill="1" applyBorder="1" applyAlignment="1" applyProtection="1">
      <alignment horizontal="center" vertical="top"/>
    </xf>
    <xf numFmtId="0" fontId="27" fillId="21" borderId="0" xfId="0" applyFont="1" applyFill="1" applyBorder="1" applyAlignment="1" applyProtection="1">
      <alignment vertical="top"/>
    </xf>
    <xf numFmtId="0" fontId="27" fillId="6" borderId="27" xfId="0" applyFont="1" applyFill="1" applyBorder="1" applyAlignment="1" applyProtection="1">
      <alignment wrapText="1"/>
    </xf>
    <xf numFmtId="0" fontId="27" fillId="6" borderId="28" xfId="0" applyFont="1" applyFill="1" applyBorder="1" applyAlignment="1" applyProtection="1"/>
    <xf numFmtId="0" fontId="27" fillId="6" borderId="28" xfId="0" applyFont="1" applyFill="1" applyBorder="1" applyAlignment="1" applyProtection="1">
      <alignment horizontal="left" wrapText="1"/>
    </xf>
    <xf numFmtId="0" fontId="27" fillId="6" borderId="29" xfId="0" applyFont="1" applyFill="1" applyBorder="1" applyAlignment="1" applyProtection="1">
      <alignment horizontal="left" wrapText="1"/>
    </xf>
    <xf numFmtId="0" fontId="27" fillId="21" borderId="0" xfId="0" applyFont="1" applyFill="1" applyAlignment="1" applyProtection="1">
      <alignment horizontal="left" wrapText="1"/>
    </xf>
    <xf numFmtId="0" fontId="49" fillId="21" borderId="0" xfId="0" applyFont="1" applyFill="1" applyBorder="1" applyAlignment="1" applyProtection="1">
      <alignment vertical="center"/>
    </xf>
    <xf numFmtId="0" fontId="42" fillId="21" borderId="0" xfId="0" applyFont="1" applyFill="1" applyBorder="1" applyAlignment="1" applyProtection="1">
      <alignment vertical="top"/>
    </xf>
    <xf numFmtId="0" fontId="41" fillId="4" borderId="0" xfId="0" applyFont="1" applyFill="1" applyProtection="1"/>
    <xf numFmtId="0" fontId="27" fillId="4" borderId="0" xfId="0" applyFont="1" applyFill="1" applyProtection="1"/>
    <xf numFmtId="0" fontId="27" fillId="4" borderId="0" xfId="0" applyFont="1" applyFill="1" applyAlignment="1" applyProtection="1">
      <alignment horizontal="center"/>
    </xf>
    <xf numFmtId="165" fontId="27" fillId="4" borderId="0" xfId="0" applyNumberFormat="1" applyFont="1" applyFill="1" applyAlignment="1" applyProtection="1">
      <alignment horizontal="center"/>
    </xf>
    <xf numFmtId="0" fontId="27" fillId="4" borderId="0" xfId="0" applyFont="1" applyFill="1" applyBorder="1" applyAlignment="1" applyProtection="1">
      <alignment vertical="top"/>
    </xf>
    <xf numFmtId="0" fontId="27" fillId="4" borderId="0" xfId="0" applyFont="1" applyFill="1" applyAlignment="1" applyProtection="1">
      <alignment horizontal="right"/>
    </xf>
    <xf numFmtId="0" fontId="27" fillId="0" borderId="0" xfId="0" applyFont="1" applyBorder="1" applyAlignment="1" applyProtection="1">
      <alignment horizontal="center" vertical="top"/>
    </xf>
    <xf numFmtId="0" fontId="27" fillId="0" borderId="0" xfId="0" applyFont="1" applyFill="1" applyBorder="1" applyAlignment="1" applyProtection="1">
      <alignment horizontal="center" vertical="top"/>
    </xf>
    <xf numFmtId="0" fontId="38" fillId="0" borderId="18" xfId="0" applyFont="1" applyFill="1" applyBorder="1" applyAlignment="1" applyProtection="1">
      <alignment horizontal="left" vertical="center" wrapText="1"/>
      <protection locked="0"/>
    </xf>
    <xf numFmtId="0" fontId="38" fillId="0" borderId="7" xfId="0" applyFont="1" applyFill="1" applyBorder="1" applyAlignment="1" applyProtection="1">
      <alignment horizontal="center" vertical="center"/>
      <protection locked="0"/>
    </xf>
    <xf numFmtId="0" fontId="38" fillId="0" borderId="7" xfId="0" applyFont="1" applyFill="1" applyBorder="1" applyAlignment="1" applyProtection="1">
      <alignment horizontal="center" vertical="center" shrinkToFit="1"/>
      <protection locked="0"/>
    </xf>
    <xf numFmtId="0" fontId="19" fillId="0" borderId="7" xfId="0" applyFont="1" applyFill="1" applyBorder="1" applyAlignment="1" applyProtection="1">
      <alignment horizontal="left" vertical="center" wrapText="1"/>
      <protection locked="0"/>
    </xf>
    <xf numFmtId="14" fontId="42" fillId="0" borderId="7" xfId="0" applyNumberFormat="1" applyFont="1" applyFill="1" applyBorder="1" applyAlignment="1" applyProtection="1">
      <alignment horizontal="center" vertical="center"/>
      <protection locked="0"/>
    </xf>
    <xf numFmtId="169" fontId="42" fillId="0" borderId="7" xfId="0" applyNumberFormat="1" applyFont="1" applyFill="1" applyBorder="1" applyAlignment="1" applyProtection="1">
      <alignment horizontal="center" vertical="center"/>
      <protection locked="0"/>
    </xf>
    <xf numFmtId="169" fontId="42" fillId="0" borderId="19" xfId="0" applyNumberFormat="1" applyFont="1" applyFill="1" applyBorder="1" applyAlignment="1" applyProtection="1">
      <alignment horizontal="center" vertical="center"/>
      <protection locked="0"/>
    </xf>
    <xf numFmtId="169" fontId="42" fillId="0" borderId="42" xfId="0" applyNumberFormat="1" applyFont="1" applyFill="1" applyBorder="1" applyAlignment="1" applyProtection="1">
      <alignment horizontal="center" vertical="center"/>
      <protection locked="0"/>
    </xf>
    <xf numFmtId="165" fontId="42" fillId="0" borderId="7" xfId="0" applyNumberFormat="1" applyFont="1" applyFill="1" applyBorder="1" applyAlignment="1" applyProtection="1">
      <alignment horizontal="center" vertical="center"/>
      <protection locked="0"/>
    </xf>
    <xf numFmtId="165" fontId="42" fillId="0" borderId="4" xfId="0" applyNumberFormat="1" applyFont="1" applyFill="1" applyBorder="1" applyAlignment="1" applyProtection="1">
      <alignment horizontal="center" vertical="center"/>
      <protection locked="0"/>
    </xf>
    <xf numFmtId="169" fontId="42" fillId="0" borderId="41" xfId="0" applyNumberFormat="1" applyFont="1" applyFill="1" applyBorder="1" applyAlignment="1" applyProtection="1">
      <alignment horizontal="center" vertical="center"/>
      <protection locked="0"/>
    </xf>
    <xf numFmtId="169" fontId="42" fillId="0" borderId="50" xfId="0" applyNumberFormat="1" applyFont="1" applyFill="1" applyBorder="1" applyAlignment="1" applyProtection="1">
      <alignment horizontal="center" vertical="center"/>
      <protection locked="0"/>
    </xf>
    <xf numFmtId="0" fontId="38" fillId="6" borderId="24" xfId="0" applyFont="1" applyFill="1" applyBorder="1" applyAlignment="1" applyProtection="1">
      <alignment vertical="center" shrinkToFit="1"/>
      <protection locked="0"/>
    </xf>
    <xf numFmtId="49" fontId="28" fillId="0" borderId="18" xfId="0" applyNumberFormat="1" applyFont="1" applyFill="1" applyBorder="1" applyAlignment="1" applyProtection="1">
      <alignment vertical="center" shrinkToFit="1"/>
      <protection locked="0"/>
    </xf>
    <xf numFmtId="49" fontId="24" fillId="0" borderId="18" xfId="0" applyNumberFormat="1" applyFont="1" applyFill="1" applyBorder="1" applyAlignment="1" applyProtection="1">
      <alignment vertical="center" shrinkToFit="1"/>
      <protection locked="0"/>
    </xf>
    <xf numFmtId="0" fontId="20" fillId="7" borderId="52" xfId="0" applyFont="1" applyFill="1" applyBorder="1" applyAlignment="1" applyProtection="1">
      <alignment vertical="center" shrinkToFit="1"/>
      <protection locked="0"/>
    </xf>
    <xf numFmtId="0" fontId="32" fillId="4" borderId="3" xfId="0" applyFont="1" applyFill="1" applyBorder="1" applyAlignment="1" applyProtection="1">
      <alignment horizontal="center" vertical="center" readingOrder="1"/>
      <protection locked="0"/>
    </xf>
    <xf numFmtId="0" fontId="32" fillId="4" borderId="6" xfId="0" applyFont="1" applyFill="1" applyBorder="1" applyAlignment="1" applyProtection="1">
      <alignment horizontal="center" vertical="center" readingOrder="1"/>
      <protection locked="0"/>
    </xf>
    <xf numFmtId="0" fontId="4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7" fillId="0" borderId="0" xfId="0" applyFont="1" applyFill="1" applyBorder="1"/>
    <xf numFmtId="0" fontId="42" fillId="0" borderId="0" xfId="0" applyFont="1" applyFill="1" applyBorder="1" applyAlignment="1">
      <alignment vertical="center"/>
    </xf>
    <xf numFmtId="0" fontId="27" fillId="0" borderId="0" xfId="0" applyFont="1" applyFill="1" applyBorder="1" applyAlignment="1"/>
    <xf numFmtId="0" fontId="43" fillId="0" borderId="0" xfId="0" applyFont="1" applyFill="1" applyBorder="1"/>
    <xf numFmtId="0" fontId="43" fillId="0" borderId="0" xfId="0" applyFont="1" applyFill="1" applyBorder="1" applyAlignment="1"/>
    <xf numFmtId="0" fontId="11" fillId="0" borderId="0" xfId="0" applyFont="1" applyFill="1" applyBorder="1"/>
    <xf numFmtId="165" fontId="42" fillId="21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36" fillId="4" borderId="14" xfId="0" applyFont="1" applyFill="1" applyBorder="1" applyAlignment="1" applyProtection="1">
      <alignment horizontal="center" vertical="center" wrapText="1"/>
    </xf>
    <xf numFmtId="0" fontId="36" fillId="4" borderId="0" xfId="0" applyFont="1" applyFill="1" applyBorder="1" applyAlignment="1" applyProtection="1">
      <alignment horizontal="center" vertical="center" wrapText="1"/>
    </xf>
    <xf numFmtId="0" fontId="36" fillId="16" borderId="14" xfId="0" applyFont="1" applyFill="1" applyBorder="1" applyAlignment="1" applyProtection="1">
      <alignment horizontal="center" vertical="center" wrapText="1"/>
    </xf>
    <xf numFmtId="0" fontId="36" fillId="16" borderId="0" xfId="0" applyFont="1" applyFill="1" applyBorder="1" applyAlignment="1" applyProtection="1">
      <alignment horizontal="center" vertical="center" wrapText="1"/>
    </xf>
    <xf numFmtId="0" fontId="48" fillId="21" borderId="40" xfId="0" applyFont="1" applyFill="1" applyBorder="1" applyAlignment="1" applyProtection="1">
      <alignment horizontal="center" vertical="center" wrapText="1"/>
    </xf>
    <xf numFmtId="0" fontId="31" fillId="3" borderId="0" xfId="0" applyFont="1" applyFill="1" applyBorder="1" applyAlignment="1" applyProtection="1">
      <alignment horizontal="center" vertical="center" textRotation="180" shrinkToFit="1"/>
    </xf>
    <xf numFmtId="49" fontId="28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69" xfId="0" applyNumberFormat="1" applyFont="1" applyFill="1" applyBorder="1" applyAlignment="1" applyProtection="1">
      <alignment horizontal="center" vertical="center" shrinkToFit="1"/>
      <protection locked="0"/>
    </xf>
    <xf numFmtId="0" fontId="27" fillId="21" borderId="66" xfId="0" applyFont="1" applyFill="1" applyBorder="1" applyAlignment="1" applyProtection="1">
      <alignment horizontal="center" vertical="center" wrapText="1"/>
    </xf>
    <xf numFmtId="0" fontId="27" fillId="21" borderId="35" xfId="0" applyFont="1" applyFill="1" applyBorder="1" applyAlignment="1" applyProtection="1">
      <alignment horizontal="center" vertical="center" wrapText="1"/>
    </xf>
    <xf numFmtId="171" fontId="26" fillId="19" borderId="13" xfId="2" applyNumberFormat="1" applyFont="1" applyFill="1" applyBorder="1" applyAlignment="1" applyProtection="1">
      <alignment horizontal="center" vertical="center"/>
    </xf>
    <xf numFmtId="171" fontId="26" fillId="19" borderId="7" xfId="2" applyNumberFormat="1" applyFont="1" applyFill="1" applyBorder="1" applyAlignment="1" applyProtection="1">
      <alignment horizontal="center" vertical="center"/>
    </xf>
    <xf numFmtId="0" fontId="40" fillId="4" borderId="37" xfId="0" applyFont="1" applyFill="1" applyBorder="1" applyAlignment="1" applyProtection="1">
      <alignment horizontal="left" vertical="center" readingOrder="1"/>
      <protection locked="0"/>
    </xf>
    <xf numFmtId="0" fontId="40" fillId="4" borderId="14" xfId="0" applyFont="1" applyFill="1" applyBorder="1" applyAlignment="1" applyProtection="1">
      <alignment horizontal="left" vertical="center" readingOrder="1"/>
      <protection locked="0"/>
    </xf>
    <xf numFmtId="0" fontId="40" fillId="4" borderId="38" xfId="0" applyFont="1" applyFill="1" applyBorder="1" applyAlignment="1" applyProtection="1">
      <alignment horizontal="left" vertical="center" readingOrder="1"/>
      <protection locked="0"/>
    </xf>
    <xf numFmtId="0" fontId="40" fillId="4" borderId="36" xfId="0" applyFont="1" applyFill="1" applyBorder="1" applyAlignment="1" applyProtection="1">
      <alignment horizontal="left" vertical="center" readingOrder="1"/>
      <protection locked="0"/>
    </xf>
    <xf numFmtId="0" fontId="40" fillId="4" borderId="17" xfId="0" applyFont="1" applyFill="1" applyBorder="1" applyAlignment="1" applyProtection="1">
      <alignment horizontal="left" vertical="center" readingOrder="1"/>
      <protection locked="0"/>
    </xf>
    <xf numFmtId="0" fontId="40" fillId="4" borderId="39" xfId="0" applyFont="1" applyFill="1" applyBorder="1" applyAlignment="1" applyProtection="1">
      <alignment horizontal="left" vertical="center" readingOrder="1"/>
      <protection locked="0"/>
    </xf>
    <xf numFmtId="171" fontId="41" fillId="0" borderId="13" xfId="0" applyNumberFormat="1" applyFont="1" applyFill="1" applyBorder="1" applyAlignment="1" applyProtection="1">
      <alignment horizontal="center" vertical="center"/>
    </xf>
    <xf numFmtId="171" fontId="41" fillId="0" borderId="7" xfId="0" applyNumberFormat="1" applyFont="1" applyFill="1" applyBorder="1" applyAlignment="1" applyProtection="1">
      <alignment horizontal="center" vertical="center"/>
    </xf>
    <xf numFmtId="171" fontId="41" fillId="0" borderId="41" xfId="0" applyNumberFormat="1" applyFont="1" applyFill="1" applyBorder="1" applyAlignment="1" applyProtection="1">
      <alignment horizontal="center" vertical="center"/>
    </xf>
    <xf numFmtId="171" fontId="41" fillId="0" borderId="12" xfId="0" applyNumberFormat="1" applyFont="1" applyFill="1" applyBorder="1" applyAlignment="1" applyProtection="1">
      <alignment horizontal="center" vertical="center"/>
    </xf>
    <xf numFmtId="171" fontId="41" fillId="0" borderId="38" xfId="0" applyNumberFormat="1" applyFont="1" applyFill="1" applyBorder="1" applyAlignment="1" applyProtection="1">
      <alignment horizontal="center" vertical="center"/>
    </xf>
    <xf numFmtId="171" fontId="41" fillId="0" borderId="19" xfId="0" applyNumberFormat="1" applyFont="1" applyFill="1" applyBorder="1" applyAlignment="1" applyProtection="1">
      <alignment horizontal="center" vertical="center"/>
    </xf>
    <xf numFmtId="171" fontId="41" fillId="0" borderId="39" xfId="0" applyNumberFormat="1" applyFont="1" applyFill="1" applyBorder="1" applyAlignment="1" applyProtection="1">
      <alignment horizontal="center" vertical="center"/>
    </xf>
    <xf numFmtId="0" fontId="40" fillId="21" borderId="14" xfId="0" applyFont="1" applyFill="1" applyBorder="1" applyAlignment="1" applyProtection="1">
      <alignment horizontal="left" vertical="center" readingOrder="1"/>
    </xf>
    <xf numFmtId="0" fontId="40" fillId="21" borderId="0" xfId="0" applyFont="1" applyFill="1" applyBorder="1" applyAlignment="1" applyProtection="1">
      <alignment horizontal="left" vertical="center" readingOrder="1"/>
    </xf>
    <xf numFmtId="0" fontId="44" fillId="21" borderId="14" xfId="2" applyFont="1" applyFill="1" applyBorder="1" applyAlignment="1" applyProtection="1">
      <alignment horizontal="center" vertical="center"/>
    </xf>
    <xf numFmtId="0" fontId="44" fillId="21" borderId="38" xfId="2" applyFont="1" applyFill="1" applyBorder="1" applyAlignment="1" applyProtection="1">
      <alignment horizontal="center" vertical="center"/>
    </xf>
    <xf numFmtId="0" fontId="44" fillId="21" borderId="0" xfId="2" applyFont="1" applyFill="1" applyBorder="1" applyAlignment="1" applyProtection="1">
      <alignment horizontal="center" vertical="center"/>
    </xf>
    <xf numFmtId="0" fontId="44" fillId="21" borderId="40" xfId="2" applyFont="1" applyFill="1" applyBorder="1" applyAlignment="1" applyProtection="1">
      <alignment horizontal="center" vertical="center"/>
    </xf>
    <xf numFmtId="0" fontId="27" fillId="21" borderId="66" xfId="0" applyFont="1" applyFill="1" applyBorder="1" applyAlignment="1" applyProtection="1">
      <alignment horizontal="center" vertical="center"/>
    </xf>
    <xf numFmtId="0" fontId="27" fillId="21" borderId="35" xfId="0" applyFont="1" applyFill="1" applyBorder="1" applyAlignment="1" applyProtection="1">
      <alignment horizontal="center" vertical="center"/>
    </xf>
    <xf numFmtId="170" fontId="41" fillId="0" borderId="49" xfId="0" applyNumberFormat="1" applyFont="1" applyFill="1" applyBorder="1" applyAlignment="1" applyProtection="1">
      <alignment horizontal="center" vertical="center"/>
    </xf>
    <xf numFmtId="170" fontId="41" fillId="0" borderId="7" xfId="0" applyNumberFormat="1" applyFont="1" applyFill="1" applyBorder="1" applyAlignment="1" applyProtection="1">
      <alignment horizontal="center" vertical="center"/>
    </xf>
    <xf numFmtId="0" fontId="47" fillId="21" borderId="0" xfId="0" applyFont="1" applyFill="1" applyBorder="1" applyAlignment="1" applyProtection="1">
      <alignment horizontal="left" vertical="top" wrapText="1"/>
    </xf>
    <xf numFmtId="0" fontId="38" fillId="6" borderId="25" xfId="0" applyFont="1" applyFill="1" applyBorder="1" applyAlignment="1" applyProtection="1">
      <alignment vertical="center" shrinkToFit="1"/>
      <protection locked="0"/>
    </xf>
    <xf numFmtId="0" fontId="38" fillId="6" borderId="26" xfId="0" applyFont="1" applyFill="1" applyBorder="1" applyAlignment="1" applyProtection="1">
      <alignment vertical="center" shrinkToFit="1"/>
      <protection locked="0"/>
    </xf>
    <xf numFmtId="0" fontId="50" fillId="21" borderId="0" xfId="0" quotePrefix="1" applyFont="1" applyFill="1" applyBorder="1" applyAlignment="1" applyProtection="1">
      <alignment horizontal="center" vertical="center" wrapText="1"/>
    </xf>
    <xf numFmtId="0" fontId="50" fillId="21" borderId="0" xfId="0" applyFont="1" applyFill="1" applyBorder="1" applyAlignment="1" applyProtection="1">
      <alignment horizontal="center" vertical="center" wrapText="1"/>
    </xf>
    <xf numFmtId="0" fontId="32" fillId="4" borderId="32" xfId="0" applyFont="1" applyFill="1" applyBorder="1" applyAlignment="1" applyProtection="1">
      <alignment horizontal="center" vertical="center" readingOrder="1"/>
    </xf>
    <xf numFmtId="0" fontId="32" fillId="4" borderId="33" xfId="0" applyFont="1" applyFill="1" applyBorder="1" applyAlignment="1" applyProtection="1">
      <alignment horizontal="center" vertical="center" readingOrder="1"/>
    </xf>
    <xf numFmtId="0" fontId="32" fillId="4" borderId="34" xfId="0" applyFont="1" applyFill="1" applyBorder="1" applyAlignment="1" applyProtection="1">
      <alignment horizontal="center" vertical="center" readingOrder="1"/>
    </xf>
    <xf numFmtId="0" fontId="22" fillId="21" borderId="0" xfId="0" applyFont="1" applyFill="1" applyBorder="1" applyAlignment="1" applyProtection="1">
      <alignment horizontal="center" vertical="center" wrapText="1"/>
    </xf>
    <xf numFmtId="0" fontId="22" fillId="21" borderId="16" xfId="0" applyFont="1" applyFill="1" applyBorder="1" applyAlignment="1" applyProtection="1">
      <alignment horizontal="center" vertical="center" wrapText="1"/>
    </xf>
    <xf numFmtId="0" fontId="35" fillId="21" borderId="0" xfId="0" applyFont="1" applyFill="1" applyBorder="1" applyAlignment="1" applyProtection="1">
      <alignment horizontal="left" vertical="center"/>
    </xf>
    <xf numFmtId="0" fontId="21" fillId="11" borderId="14" xfId="0" applyFont="1" applyFill="1" applyBorder="1" applyAlignment="1" applyProtection="1">
      <alignment horizontal="left" vertical="center" wrapText="1" readingOrder="1"/>
    </xf>
    <xf numFmtId="0" fontId="21" fillId="11" borderId="38" xfId="0" applyFont="1" applyFill="1" applyBorder="1" applyAlignment="1" applyProtection="1">
      <alignment horizontal="left" vertical="center" wrapText="1" readingOrder="1"/>
    </xf>
    <xf numFmtId="0" fontId="21" fillId="11" borderId="17" xfId="0" applyFont="1" applyFill="1" applyBorder="1" applyAlignment="1" applyProtection="1">
      <alignment horizontal="left" vertical="center" wrapText="1" readingOrder="1"/>
    </xf>
    <xf numFmtId="0" fontId="21" fillId="11" borderId="39" xfId="0" applyFont="1" applyFill="1" applyBorder="1" applyAlignment="1" applyProtection="1">
      <alignment horizontal="left" vertical="center" wrapText="1" readingOrder="1"/>
    </xf>
    <xf numFmtId="0" fontId="25" fillId="4" borderId="57" xfId="0" applyFont="1" applyFill="1" applyBorder="1" applyAlignment="1" applyProtection="1">
      <alignment horizontal="center" vertical="center" wrapText="1"/>
    </xf>
    <xf numFmtId="0" fontId="25" fillId="4" borderId="58" xfId="0" applyFont="1" applyFill="1" applyBorder="1" applyAlignment="1" applyProtection="1">
      <alignment horizontal="center" vertical="center" wrapText="1"/>
    </xf>
    <xf numFmtId="0" fontId="22" fillId="3" borderId="16" xfId="0" applyFont="1" applyFill="1" applyBorder="1" applyAlignment="1" applyProtection="1">
      <alignment horizontal="center" vertical="center"/>
    </xf>
    <xf numFmtId="0" fontId="21" fillId="7" borderId="53" xfId="0" applyFont="1" applyFill="1" applyBorder="1" applyAlignment="1" applyProtection="1">
      <alignment horizontal="center" vertical="center" shrinkToFit="1"/>
      <protection locked="0"/>
    </xf>
    <xf numFmtId="0" fontId="21" fillId="7" borderId="54" xfId="0" applyFont="1" applyFill="1" applyBorder="1" applyAlignment="1" applyProtection="1">
      <alignment horizontal="center" vertical="center" shrinkToFit="1"/>
      <protection locked="0"/>
    </xf>
    <xf numFmtId="49" fontId="28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5" xfId="0" applyNumberFormat="1" applyFont="1" applyFill="1" applyBorder="1" applyAlignment="1" applyProtection="1">
      <alignment horizontal="left" vertical="center" shrinkToFit="1"/>
      <protection locked="0"/>
    </xf>
    <xf numFmtId="0" fontId="29" fillId="3" borderId="51" xfId="0" applyFont="1" applyFill="1" applyBorder="1" applyAlignment="1" applyProtection="1">
      <alignment horizontal="right" vertical="center" wrapText="1"/>
    </xf>
    <xf numFmtId="0" fontId="29" fillId="3" borderId="15" xfId="0" applyFont="1" applyFill="1" applyBorder="1" applyAlignment="1" applyProtection="1">
      <alignment horizontal="right" vertical="center" wrapText="1"/>
    </xf>
    <xf numFmtId="0" fontId="29" fillId="3" borderId="56" xfId="0" applyFont="1" applyFill="1" applyBorder="1" applyAlignment="1" applyProtection="1">
      <alignment horizontal="right" vertical="center" wrapText="1"/>
    </xf>
    <xf numFmtId="0" fontId="29" fillId="3" borderId="44" xfId="0" applyFont="1" applyFill="1" applyBorder="1" applyAlignment="1" applyProtection="1">
      <alignment horizontal="right" vertical="center" wrapText="1"/>
    </xf>
    <xf numFmtId="0" fontId="29" fillId="3" borderId="33" xfId="0" applyFont="1" applyFill="1" applyBorder="1" applyAlignment="1" applyProtection="1">
      <alignment horizontal="right" vertical="center" wrapText="1"/>
    </xf>
    <xf numFmtId="0" fontId="29" fillId="3" borderId="45" xfId="0" applyFont="1" applyFill="1" applyBorder="1" applyAlignment="1" applyProtection="1">
      <alignment horizontal="right" vertical="center" wrapText="1"/>
    </xf>
    <xf numFmtId="0" fontId="30" fillId="4" borderId="46" xfId="0" applyFont="1" applyFill="1" applyBorder="1" applyAlignment="1" applyProtection="1">
      <alignment horizontal="left" vertical="center" wrapText="1" readingOrder="1"/>
      <protection locked="0"/>
    </xf>
    <xf numFmtId="0" fontId="30" fillId="4" borderId="47" xfId="0" applyFont="1" applyFill="1" applyBorder="1" applyAlignment="1" applyProtection="1">
      <alignment horizontal="left" vertical="center" wrapText="1" readingOrder="1"/>
      <protection locked="0"/>
    </xf>
    <xf numFmtId="0" fontId="30" fillId="4" borderId="48" xfId="0" applyFont="1" applyFill="1" applyBorder="1" applyAlignment="1" applyProtection="1">
      <alignment horizontal="left" vertical="center" wrapText="1" readingOrder="1"/>
      <protection locked="0"/>
    </xf>
    <xf numFmtId="0" fontId="25" fillId="3" borderId="0" xfId="0" applyFont="1" applyFill="1" applyBorder="1" applyAlignment="1" applyProtection="1">
      <alignment horizontal="right" vertical="center"/>
    </xf>
    <xf numFmtId="0" fontId="3" fillId="6" borderId="0" xfId="0" applyFont="1" applyFill="1" applyBorder="1" applyAlignment="1">
      <alignment horizontal="center" wrapText="1"/>
    </xf>
    <xf numFmtId="0" fontId="24" fillId="0" borderId="19" xfId="0" applyFont="1" applyFill="1" applyBorder="1" applyAlignment="1" applyProtection="1">
      <alignment vertical="center" shrinkToFit="1"/>
      <protection locked="0"/>
    </xf>
    <xf numFmtId="49" fontId="24" fillId="0" borderId="19" xfId="0" applyNumberFormat="1" applyFont="1" applyFill="1" applyBorder="1" applyAlignment="1" applyProtection="1">
      <alignment horizontal="left" vertical="center"/>
      <protection locked="0"/>
    </xf>
    <xf numFmtId="49" fontId="24" fillId="0" borderId="70" xfId="0" applyNumberFormat="1" applyFont="1" applyFill="1" applyBorder="1" applyAlignment="1" applyProtection="1">
      <alignment horizontal="left" vertical="center" shrinkToFit="1"/>
      <protection locked="0"/>
    </xf>
    <xf numFmtId="0" fontId="21" fillId="7" borderId="71" xfId="0" applyFont="1" applyFill="1" applyBorder="1" applyAlignment="1" applyProtection="1">
      <alignment horizontal="center" vertical="center" shrinkToFit="1"/>
      <protection locked="0"/>
    </xf>
    <xf numFmtId="0" fontId="52" fillId="21" borderId="0" xfId="0" applyFont="1" applyFill="1" applyBorder="1" applyAlignment="1" applyProtection="1">
      <alignment horizontal="center" vertical="center"/>
    </xf>
    <xf numFmtId="0" fontId="53" fillId="21" borderId="0" xfId="0" applyFont="1" applyFill="1" applyBorder="1" applyAlignment="1" applyProtection="1">
      <alignment horizontal="center" vertical="center" wrapText="1"/>
    </xf>
    <xf numFmtId="0" fontId="54" fillId="26" borderId="72" xfId="0" applyFont="1" applyFill="1" applyBorder="1" applyAlignment="1" applyProtection="1">
      <alignment horizontal="center" vertical="center" textRotation="180" wrapText="1"/>
    </xf>
    <xf numFmtId="0" fontId="54" fillId="26" borderId="73" xfId="0" applyFont="1" applyFill="1" applyBorder="1" applyAlignment="1" applyProtection="1">
      <alignment horizontal="center" vertical="center" textRotation="180"/>
    </xf>
    <xf numFmtId="0" fontId="54" fillId="26" borderId="74" xfId="0" applyFont="1" applyFill="1" applyBorder="1" applyAlignment="1" applyProtection="1">
      <alignment horizontal="center" vertical="center" textRotation="180"/>
    </xf>
    <xf numFmtId="0" fontId="42" fillId="21" borderId="0" xfId="0" applyFont="1" applyFill="1" applyBorder="1" applyAlignment="1" applyProtection="1">
      <alignment vertical="center" wrapText="1"/>
    </xf>
  </cellXfs>
  <cellStyles count="5">
    <cellStyle name="Ausgabe" xfId="1" builtinId="21"/>
    <cellStyle name="Berechnung" xfId="2" builtinId="22"/>
    <cellStyle name="Eingabe" xfId="4" builtinId="20"/>
    <cellStyle name="Komma" xfId="3" builtinId="3"/>
    <cellStyle name="Standard" xfId="0" builtinId="0"/>
  </cellStyles>
  <dxfs count="157"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strike val="0"/>
        <color auto="1"/>
      </font>
      <fill>
        <patternFill>
          <bgColor rgb="FF92D050"/>
        </patternFill>
      </fill>
    </dxf>
    <dxf>
      <font>
        <strike val="0"/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0" tint="-0.1499679555650502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4"/>
      </font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3300"/>
      <color rgb="FFFF5050"/>
      <color rgb="FFFFFF99"/>
      <color rgb="FFFFFFCC"/>
      <color rgb="FFEFFBFF"/>
      <color rgb="FFF3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342901</xdr:colOff>
      <xdr:row>0</xdr:row>
      <xdr:rowOff>0</xdr:rowOff>
    </xdr:from>
    <xdr:to>
      <xdr:col>21</xdr:col>
      <xdr:colOff>128611</xdr:colOff>
      <xdr:row>39</xdr:row>
      <xdr:rowOff>118371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0593" y="0"/>
          <a:ext cx="10263210" cy="6976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175230</xdr:colOff>
      <xdr:row>47</xdr:row>
      <xdr:rowOff>62752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08642" cy="8489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196</xdr:row>
      <xdr:rowOff>0</xdr:rowOff>
    </xdr:from>
    <xdr:to>
      <xdr:col>26</xdr:col>
      <xdr:colOff>332014</xdr:colOff>
      <xdr:row>205</xdr:row>
      <xdr:rowOff>130270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13600" y="36700691"/>
          <a:ext cx="3961905" cy="38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_Beratung/02_Studiengaenge/BScMSc_Biowiss.BScErnwiss_allgemein/!Studienpl&#228;ne_BioBSc_BioMSc/Vorlage%20Studienplan_Bio_MSc.BSc/Vorl&#228;ufer/StPln_BScBIO.MScBIO.BScLfScBIO_va%20(201904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HANDS OF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MC80"/>
  <sheetViews>
    <sheetView showGridLines="0" tabSelected="1" zoomScale="70" zoomScaleNormal="70" workbookViewId="0">
      <selection activeCell="G14" sqref="G14"/>
    </sheetView>
  </sheetViews>
  <sheetFormatPr baseColWidth="10" defaultColWidth="11.54296875" defaultRowHeight="14" x14ac:dyDescent="0.3"/>
  <cols>
    <col min="1" max="1" width="80.90625" style="126" customWidth="1"/>
    <col min="2" max="2" width="12.6328125" style="126" customWidth="1"/>
    <col min="3" max="3" width="7.36328125" style="126" customWidth="1"/>
    <col min="4" max="4" width="8.90625" style="126" customWidth="1"/>
    <col min="5" max="5" width="7.90625" style="126" customWidth="1"/>
    <col min="6" max="6" width="7.6328125" style="126" customWidth="1"/>
    <col min="7" max="7" width="55" style="126" customWidth="1"/>
    <col min="8" max="8" width="34.54296875" style="126" customWidth="1"/>
    <col min="9" max="9" width="11.453125" style="126" customWidth="1"/>
    <col min="10" max="10" width="11" style="126" customWidth="1"/>
    <col min="11" max="11" width="12" style="126" customWidth="1"/>
    <col min="12" max="12" width="13.36328125" style="126" customWidth="1"/>
    <col min="13" max="13" width="12.453125" style="126" customWidth="1"/>
    <col min="14" max="14" width="15" style="126" customWidth="1"/>
    <col min="15" max="15" width="10.6328125" style="183" customWidth="1"/>
    <col min="16" max="16" width="1.36328125" style="183" customWidth="1"/>
    <col min="17" max="17" width="8.08984375" style="184" customWidth="1"/>
    <col min="18" max="18" width="37.453125" style="124" customWidth="1"/>
    <col min="19" max="22" width="3.36328125" style="125" customWidth="1"/>
    <col min="23" max="23" width="16.08984375" style="124" customWidth="1"/>
    <col min="24" max="24" width="16.6328125" style="124" customWidth="1"/>
    <col min="25" max="25" width="11.54296875" style="124"/>
    <col min="26" max="26" width="18.08984375" style="124" customWidth="1"/>
    <col min="27" max="27" width="4.36328125" style="124" customWidth="1"/>
    <col min="28" max="29" width="18.36328125" style="124" customWidth="1"/>
    <col min="30" max="31" width="11.54296875" style="124"/>
    <col min="32" max="32" width="16.08984375" style="124" customWidth="1"/>
    <col min="33" max="1016" width="11.54296875" style="124"/>
    <col min="1017" max="16384" width="11.54296875" style="126"/>
  </cols>
  <sheetData>
    <row r="1" spans="1:1016" s="108" customFormat="1" ht="21" customHeight="1" thickBot="1" x14ac:dyDescent="0.4">
      <c r="A1" s="200" t="s">
        <v>49</v>
      </c>
      <c r="B1" s="284" t="s">
        <v>378</v>
      </c>
      <c r="C1" s="265"/>
      <c r="D1" s="265"/>
      <c r="E1" s="266"/>
      <c r="F1" s="264" t="str">
        <f>IF('Data HANDS OFF'!A85='Data HANDS OFF'!B86,'Data HANDS OFF'!AD11,IF('Data HANDS OFF'!A85='Data HANDS OFF'!B87,'Data HANDS OFF'!AD12,"Was sonst?"))</f>
        <v>← :-(   !! Unbedingt erst korrekte Kombination Studiengang zu FPSO wählen !!</v>
      </c>
      <c r="G1" s="264"/>
      <c r="H1" s="264"/>
      <c r="I1" s="264"/>
      <c r="J1" s="103" t="s">
        <v>75</v>
      </c>
      <c r="K1" s="104"/>
      <c r="L1" s="104"/>
      <c r="M1" s="279" t="str">
        <f>'Data HANDS OFF'!AD5</f>
        <v>Gesamtergebnis ↓</v>
      </c>
      <c r="N1" s="279"/>
      <c r="O1" s="105"/>
      <c r="P1" s="106"/>
      <c r="Q1" s="107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  <c r="IR1" s="109"/>
      <c r="IS1" s="109"/>
      <c r="IT1" s="109"/>
      <c r="IU1" s="109"/>
      <c r="IV1" s="109"/>
      <c r="IW1" s="109"/>
      <c r="IX1" s="109"/>
      <c r="IY1" s="109"/>
      <c r="IZ1" s="109"/>
      <c r="JA1" s="109"/>
      <c r="JB1" s="109"/>
      <c r="JC1" s="109"/>
      <c r="JD1" s="109"/>
      <c r="JE1" s="109"/>
      <c r="JF1" s="109"/>
      <c r="JG1" s="109"/>
      <c r="JH1" s="109"/>
      <c r="JI1" s="109"/>
      <c r="JJ1" s="109"/>
      <c r="JK1" s="109"/>
      <c r="JL1" s="109"/>
      <c r="JM1" s="109"/>
      <c r="JN1" s="109"/>
      <c r="JO1" s="109"/>
      <c r="JP1" s="109"/>
      <c r="JQ1" s="109"/>
      <c r="JR1" s="109"/>
      <c r="JS1" s="109"/>
      <c r="JT1" s="109"/>
      <c r="JU1" s="109"/>
      <c r="JV1" s="109"/>
      <c r="JW1" s="109"/>
      <c r="JX1" s="109"/>
      <c r="JY1" s="109"/>
      <c r="JZ1" s="109"/>
      <c r="KA1" s="109"/>
      <c r="KB1" s="109"/>
      <c r="KC1" s="109"/>
      <c r="KD1" s="109"/>
      <c r="KE1" s="109"/>
      <c r="KF1" s="109"/>
      <c r="KG1" s="109"/>
      <c r="KH1" s="109"/>
      <c r="KI1" s="109"/>
      <c r="KJ1" s="109"/>
      <c r="KK1" s="109"/>
      <c r="KL1" s="109"/>
      <c r="KM1" s="109"/>
      <c r="KN1" s="109"/>
      <c r="KO1" s="109"/>
      <c r="KP1" s="109"/>
      <c r="KQ1" s="109"/>
      <c r="KR1" s="109"/>
      <c r="KS1" s="109"/>
      <c r="KT1" s="109"/>
      <c r="KU1" s="109"/>
      <c r="KV1" s="109"/>
      <c r="KW1" s="109"/>
      <c r="KX1" s="109"/>
      <c r="KY1" s="109"/>
      <c r="KZ1" s="109"/>
      <c r="LA1" s="109"/>
      <c r="LB1" s="109"/>
      <c r="LC1" s="109"/>
      <c r="LD1" s="109"/>
      <c r="LE1" s="109"/>
      <c r="LF1" s="109"/>
      <c r="LG1" s="109"/>
      <c r="LH1" s="109"/>
      <c r="LI1" s="109"/>
      <c r="LJ1" s="109"/>
      <c r="LK1" s="109"/>
      <c r="LL1" s="109"/>
      <c r="LM1" s="109"/>
      <c r="LN1" s="109"/>
      <c r="LO1" s="109"/>
      <c r="LP1" s="109"/>
      <c r="LQ1" s="109"/>
      <c r="LR1" s="109"/>
      <c r="LS1" s="109"/>
      <c r="LT1" s="109"/>
      <c r="LU1" s="109"/>
      <c r="LV1" s="109"/>
      <c r="LW1" s="109"/>
      <c r="LX1" s="109"/>
      <c r="LY1" s="109"/>
      <c r="LZ1" s="109"/>
      <c r="MA1" s="109"/>
      <c r="MB1" s="109"/>
      <c r="MC1" s="109"/>
      <c r="MD1" s="109"/>
      <c r="ME1" s="109"/>
      <c r="MF1" s="109"/>
      <c r="MG1" s="109"/>
      <c r="MH1" s="109"/>
      <c r="MI1" s="109"/>
      <c r="MJ1" s="109"/>
      <c r="MK1" s="109"/>
      <c r="ML1" s="109"/>
      <c r="MM1" s="109"/>
      <c r="MN1" s="109"/>
      <c r="MO1" s="109"/>
      <c r="MP1" s="109"/>
      <c r="MQ1" s="109"/>
      <c r="MR1" s="109"/>
      <c r="MS1" s="109"/>
      <c r="MT1" s="109"/>
      <c r="MU1" s="109"/>
      <c r="MV1" s="109"/>
      <c r="MW1" s="109"/>
      <c r="MX1" s="109"/>
      <c r="MY1" s="109"/>
      <c r="MZ1" s="109"/>
      <c r="NA1" s="109"/>
      <c r="NB1" s="109"/>
      <c r="NC1" s="109"/>
      <c r="ND1" s="109"/>
      <c r="NE1" s="109"/>
      <c r="NF1" s="109"/>
      <c r="NG1" s="109"/>
      <c r="NH1" s="109"/>
      <c r="NI1" s="109"/>
      <c r="NJ1" s="109"/>
      <c r="NK1" s="109"/>
      <c r="NL1" s="109"/>
      <c r="NM1" s="109"/>
      <c r="NN1" s="109"/>
      <c r="NO1" s="109"/>
      <c r="NP1" s="109"/>
      <c r="NQ1" s="109"/>
      <c r="NR1" s="109"/>
      <c r="NS1" s="109"/>
      <c r="NT1" s="109"/>
      <c r="NU1" s="109"/>
      <c r="NV1" s="109"/>
      <c r="NW1" s="109"/>
      <c r="NX1" s="109"/>
      <c r="NY1" s="109"/>
      <c r="NZ1" s="109"/>
      <c r="OA1" s="109"/>
      <c r="OB1" s="109"/>
      <c r="OC1" s="109"/>
      <c r="OD1" s="109"/>
      <c r="OE1" s="109"/>
      <c r="OF1" s="109"/>
      <c r="OG1" s="109"/>
      <c r="OH1" s="109"/>
      <c r="OI1" s="109"/>
      <c r="OJ1" s="109"/>
      <c r="OK1" s="109"/>
      <c r="OL1" s="109"/>
      <c r="OM1" s="109"/>
      <c r="ON1" s="109"/>
      <c r="OO1" s="109"/>
      <c r="OP1" s="109"/>
      <c r="OQ1" s="109"/>
      <c r="OR1" s="109"/>
      <c r="OS1" s="109"/>
      <c r="OT1" s="109"/>
      <c r="OU1" s="109"/>
      <c r="OV1" s="109"/>
      <c r="OW1" s="109"/>
      <c r="OX1" s="109"/>
      <c r="OY1" s="109"/>
      <c r="OZ1" s="109"/>
      <c r="PA1" s="109"/>
      <c r="PB1" s="109"/>
      <c r="PC1" s="109"/>
      <c r="PD1" s="109"/>
      <c r="PE1" s="109"/>
      <c r="PF1" s="109"/>
      <c r="PG1" s="109"/>
      <c r="PH1" s="109"/>
      <c r="PI1" s="109"/>
      <c r="PJ1" s="109"/>
      <c r="PK1" s="109"/>
      <c r="PL1" s="109"/>
      <c r="PM1" s="109"/>
      <c r="PN1" s="109"/>
      <c r="PO1" s="109"/>
      <c r="PP1" s="109"/>
      <c r="PQ1" s="109"/>
      <c r="PR1" s="109"/>
      <c r="PS1" s="109"/>
      <c r="PT1" s="109"/>
      <c r="PU1" s="109"/>
      <c r="PV1" s="109"/>
      <c r="PW1" s="109"/>
      <c r="PX1" s="109"/>
      <c r="PY1" s="109"/>
      <c r="PZ1" s="109"/>
      <c r="QA1" s="109"/>
      <c r="QB1" s="109"/>
      <c r="QC1" s="109"/>
      <c r="QD1" s="109"/>
      <c r="QE1" s="109"/>
      <c r="QF1" s="109"/>
      <c r="QG1" s="109"/>
      <c r="QH1" s="109"/>
      <c r="QI1" s="109"/>
      <c r="QJ1" s="109"/>
      <c r="QK1" s="109"/>
      <c r="QL1" s="109"/>
      <c r="QM1" s="109"/>
      <c r="QN1" s="109"/>
      <c r="QO1" s="109"/>
      <c r="QP1" s="109"/>
      <c r="QQ1" s="109"/>
      <c r="QR1" s="109"/>
      <c r="QS1" s="109"/>
      <c r="QT1" s="109"/>
      <c r="QU1" s="109"/>
      <c r="QV1" s="109"/>
      <c r="QW1" s="109"/>
      <c r="QX1" s="109"/>
      <c r="QY1" s="109"/>
      <c r="QZ1" s="109"/>
      <c r="RA1" s="109"/>
      <c r="RB1" s="109"/>
      <c r="RC1" s="109"/>
      <c r="RD1" s="109"/>
      <c r="RE1" s="109"/>
      <c r="RF1" s="109"/>
      <c r="RG1" s="109"/>
      <c r="RH1" s="109"/>
      <c r="RI1" s="109"/>
      <c r="RJ1" s="109"/>
      <c r="RK1" s="109"/>
      <c r="RL1" s="109"/>
      <c r="RM1" s="109"/>
      <c r="RN1" s="109"/>
      <c r="RO1" s="109"/>
      <c r="RP1" s="109"/>
      <c r="RQ1" s="109"/>
      <c r="RR1" s="109"/>
      <c r="RS1" s="109"/>
      <c r="RT1" s="109"/>
      <c r="RU1" s="109"/>
      <c r="RV1" s="109"/>
      <c r="RW1" s="109"/>
      <c r="RX1" s="109"/>
      <c r="RY1" s="109"/>
      <c r="RZ1" s="109"/>
      <c r="SA1" s="109"/>
      <c r="SB1" s="109"/>
      <c r="SC1" s="109"/>
      <c r="SD1" s="109"/>
      <c r="SE1" s="109"/>
      <c r="SF1" s="109"/>
      <c r="SG1" s="109"/>
      <c r="SH1" s="109"/>
      <c r="SI1" s="109"/>
      <c r="SJ1" s="109"/>
      <c r="SK1" s="109"/>
      <c r="SL1" s="109"/>
      <c r="SM1" s="109"/>
      <c r="SN1" s="109"/>
      <c r="SO1" s="109"/>
      <c r="SP1" s="109"/>
      <c r="SQ1" s="109"/>
      <c r="SR1" s="109"/>
      <c r="SS1" s="109"/>
      <c r="ST1" s="109"/>
      <c r="SU1" s="109"/>
      <c r="SV1" s="109"/>
      <c r="SW1" s="109"/>
      <c r="SX1" s="109"/>
      <c r="SY1" s="109"/>
      <c r="SZ1" s="109"/>
      <c r="TA1" s="109"/>
      <c r="TB1" s="109"/>
      <c r="TC1" s="109"/>
      <c r="TD1" s="109"/>
      <c r="TE1" s="109"/>
      <c r="TF1" s="109"/>
      <c r="TG1" s="109"/>
      <c r="TH1" s="109"/>
      <c r="TI1" s="109"/>
      <c r="TJ1" s="109"/>
      <c r="TK1" s="109"/>
      <c r="TL1" s="109"/>
      <c r="TM1" s="109"/>
      <c r="TN1" s="109"/>
      <c r="TO1" s="109"/>
      <c r="TP1" s="109"/>
      <c r="TQ1" s="109"/>
      <c r="TR1" s="109"/>
      <c r="TS1" s="109"/>
      <c r="TT1" s="109"/>
      <c r="TU1" s="109"/>
      <c r="TV1" s="109"/>
      <c r="TW1" s="109"/>
      <c r="TX1" s="109"/>
      <c r="TY1" s="109"/>
      <c r="TZ1" s="109"/>
      <c r="UA1" s="109"/>
      <c r="UB1" s="109"/>
      <c r="UC1" s="109"/>
      <c r="UD1" s="109"/>
      <c r="UE1" s="109"/>
      <c r="UF1" s="109"/>
      <c r="UG1" s="109"/>
      <c r="UH1" s="109"/>
      <c r="UI1" s="109"/>
      <c r="UJ1" s="109"/>
      <c r="UK1" s="109"/>
      <c r="UL1" s="109"/>
      <c r="UM1" s="109"/>
      <c r="UN1" s="109"/>
      <c r="UO1" s="109"/>
      <c r="UP1" s="109"/>
      <c r="UQ1" s="109"/>
      <c r="UR1" s="109"/>
      <c r="US1" s="109"/>
      <c r="UT1" s="109"/>
      <c r="UU1" s="109"/>
      <c r="UV1" s="109"/>
      <c r="UW1" s="109"/>
      <c r="UX1" s="109"/>
      <c r="UY1" s="109"/>
      <c r="UZ1" s="109"/>
      <c r="VA1" s="109"/>
      <c r="VB1" s="109"/>
      <c r="VC1" s="109"/>
      <c r="VD1" s="109"/>
      <c r="VE1" s="109"/>
      <c r="VF1" s="109"/>
      <c r="VG1" s="109"/>
      <c r="VH1" s="109"/>
      <c r="VI1" s="109"/>
      <c r="VJ1" s="109"/>
      <c r="VK1" s="109"/>
      <c r="VL1" s="109"/>
      <c r="VM1" s="109"/>
      <c r="VN1" s="109"/>
      <c r="VO1" s="109"/>
      <c r="VP1" s="109"/>
      <c r="VQ1" s="109"/>
      <c r="VR1" s="109"/>
      <c r="VS1" s="109"/>
      <c r="VT1" s="109"/>
      <c r="VU1" s="109"/>
      <c r="VV1" s="109"/>
      <c r="VW1" s="109"/>
      <c r="VX1" s="109"/>
      <c r="VY1" s="109"/>
      <c r="VZ1" s="109"/>
      <c r="WA1" s="109"/>
      <c r="WB1" s="109"/>
      <c r="WC1" s="109"/>
      <c r="WD1" s="109"/>
      <c r="WE1" s="109"/>
      <c r="WF1" s="109"/>
      <c r="WG1" s="109"/>
      <c r="WH1" s="109"/>
      <c r="WI1" s="109"/>
      <c r="WJ1" s="109"/>
      <c r="WK1" s="109"/>
      <c r="WL1" s="109"/>
      <c r="WM1" s="109"/>
      <c r="WN1" s="109"/>
      <c r="WO1" s="109"/>
      <c r="WP1" s="109"/>
      <c r="WQ1" s="109"/>
      <c r="WR1" s="109"/>
      <c r="WS1" s="109"/>
      <c r="WT1" s="109"/>
      <c r="WU1" s="109"/>
      <c r="WV1" s="109"/>
      <c r="WW1" s="109"/>
      <c r="WX1" s="109"/>
      <c r="WY1" s="109"/>
      <c r="WZ1" s="109"/>
      <c r="XA1" s="109"/>
      <c r="XB1" s="109"/>
      <c r="XC1" s="109"/>
      <c r="XD1" s="109"/>
      <c r="XE1" s="109"/>
      <c r="XF1" s="109"/>
      <c r="XG1" s="109"/>
      <c r="XH1" s="109"/>
      <c r="XI1" s="109"/>
      <c r="XJ1" s="109"/>
      <c r="XK1" s="109"/>
      <c r="XL1" s="109"/>
      <c r="XM1" s="109"/>
      <c r="XN1" s="109"/>
      <c r="XO1" s="109"/>
      <c r="XP1" s="109"/>
      <c r="XQ1" s="109"/>
      <c r="XR1" s="109"/>
      <c r="XS1" s="109"/>
      <c r="XT1" s="109"/>
      <c r="XU1" s="109"/>
      <c r="XV1" s="109"/>
      <c r="XW1" s="109"/>
      <c r="XX1" s="109"/>
      <c r="XY1" s="109"/>
      <c r="XZ1" s="109"/>
      <c r="YA1" s="109"/>
      <c r="YB1" s="109"/>
      <c r="YC1" s="109"/>
      <c r="YD1" s="109"/>
      <c r="YE1" s="109"/>
      <c r="YF1" s="109"/>
      <c r="YG1" s="109"/>
      <c r="YH1" s="109"/>
      <c r="YI1" s="109"/>
      <c r="YJ1" s="109"/>
      <c r="YK1" s="109"/>
      <c r="YL1" s="109"/>
      <c r="YM1" s="109"/>
      <c r="YN1" s="109"/>
      <c r="YO1" s="109"/>
      <c r="YP1" s="109"/>
      <c r="YQ1" s="109"/>
      <c r="YR1" s="109"/>
      <c r="YS1" s="109"/>
      <c r="YT1" s="109"/>
      <c r="YU1" s="109"/>
      <c r="YV1" s="109"/>
      <c r="YW1" s="109"/>
      <c r="YX1" s="109"/>
      <c r="YY1" s="109"/>
      <c r="YZ1" s="109"/>
      <c r="ZA1" s="109"/>
      <c r="ZB1" s="109"/>
      <c r="ZC1" s="109"/>
      <c r="ZD1" s="109"/>
      <c r="ZE1" s="109"/>
      <c r="ZF1" s="109"/>
      <c r="ZG1" s="109"/>
      <c r="ZH1" s="109"/>
      <c r="ZI1" s="109"/>
      <c r="ZJ1" s="109"/>
      <c r="ZK1" s="109"/>
      <c r="ZL1" s="109"/>
      <c r="ZM1" s="109"/>
      <c r="ZN1" s="109"/>
      <c r="ZO1" s="109"/>
      <c r="ZP1" s="109"/>
      <c r="ZQ1" s="109"/>
      <c r="ZR1" s="109"/>
      <c r="ZS1" s="109"/>
      <c r="ZT1" s="109"/>
      <c r="ZU1" s="109"/>
      <c r="ZV1" s="109"/>
      <c r="ZW1" s="109"/>
      <c r="ZX1" s="109"/>
      <c r="ZY1" s="109"/>
      <c r="ZZ1" s="109"/>
      <c r="AAA1" s="109"/>
      <c r="AAB1" s="109"/>
      <c r="AAC1" s="109"/>
      <c r="AAD1" s="109"/>
      <c r="AAE1" s="109"/>
      <c r="AAF1" s="109"/>
      <c r="AAG1" s="109"/>
      <c r="AAH1" s="109"/>
      <c r="AAI1" s="109"/>
      <c r="AAJ1" s="109"/>
      <c r="AAK1" s="109"/>
      <c r="AAL1" s="109"/>
      <c r="AAM1" s="109"/>
      <c r="AAN1" s="109"/>
      <c r="AAO1" s="109"/>
      <c r="AAP1" s="109"/>
      <c r="AAQ1" s="109"/>
      <c r="AAR1" s="109"/>
      <c r="AAS1" s="109"/>
      <c r="AAT1" s="109"/>
      <c r="AAU1" s="109"/>
      <c r="AAV1" s="109"/>
      <c r="AAW1" s="109"/>
      <c r="AAX1" s="109"/>
      <c r="AAY1" s="109"/>
      <c r="AAZ1" s="109"/>
      <c r="ABA1" s="109"/>
      <c r="ABB1" s="109"/>
      <c r="ABC1" s="109"/>
      <c r="ABD1" s="109"/>
      <c r="ABE1" s="109"/>
      <c r="ABF1" s="109"/>
      <c r="ABG1" s="109"/>
      <c r="ABH1" s="109"/>
      <c r="ABI1" s="109"/>
      <c r="ABJ1" s="109"/>
      <c r="ABK1" s="109"/>
      <c r="ABL1" s="109"/>
      <c r="ABM1" s="109"/>
      <c r="ABN1" s="109"/>
      <c r="ABO1" s="109"/>
      <c r="ABP1" s="109"/>
      <c r="ABQ1" s="109"/>
      <c r="ABR1" s="109"/>
      <c r="ABS1" s="109"/>
      <c r="ABT1" s="109"/>
      <c r="ABU1" s="109"/>
      <c r="ABV1" s="109"/>
      <c r="ABW1" s="109"/>
      <c r="ABX1" s="109"/>
      <c r="ABY1" s="109"/>
      <c r="ABZ1" s="109"/>
      <c r="ACA1" s="109"/>
      <c r="ACB1" s="109"/>
      <c r="ACC1" s="109"/>
      <c r="ACD1" s="109"/>
      <c r="ACE1" s="109"/>
      <c r="ACF1" s="109"/>
      <c r="ACG1" s="109"/>
      <c r="ACH1" s="109"/>
      <c r="ACI1" s="109"/>
      <c r="ACJ1" s="109"/>
      <c r="ACK1" s="109"/>
      <c r="ACL1" s="109"/>
      <c r="ACM1" s="109"/>
      <c r="ACN1" s="109"/>
      <c r="ACO1" s="109"/>
      <c r="ACP1" s="109"/>
      <c r="ACQ1" s="109"/>
      <c r="ACR1" s="109"/>
      <c r="ACS1" s="109"/>
      <c r="ACT1" s="109"/>
      <c r="ACU1" s="109"/>
      <c r="ACV1" s="109"/>
      <c r="ACW1" s="109"/>
      <c r="ACX1" s="109"/>
      <c r="ACY1" s="109"/>
      <c r="ACZ1" s="109"/>
      <c r="ADA1" s="109"/>
      <c r="ADB1" s="109"/>
      <c r="ADC1" s="109"/>
      <c r="ADD1" s="109"/>
      <c r="ADE1" s="109"/>
      <c r="ADF1" s="109"/>
      <c r="ADG1" s="109"/>
      <c r="ADH1" s="109"/>
      <c r="ADI1" s="109"/>
      <c r="ADJ1" s="109"/>
      <c r="ADK1" s="109"/>
      <c r="ADL1" s="109"/>
      <c r="ADM1" s="109"/>
      <c r="ADN1" s="109"/>
      <c r="ADO1" s="109"/>
      <c r="ADP1" s="109"/>
      <c r="ADQ1" s="109"/>
      <c r="ADR1" s="109"/>
      <c r="ADS1" s="109"/>
      <c r="ADT1" s="109"/>
      <c r="ADU1" s="109"/>
      <c r="ADV1" s="109"/>
      <c r="ADW1" s="109"/>
      <c r="ADX1" s="109"/>
      <c r="ADY1" s="109"/>
      <c r="ADZ1" s="109"/>
      <c r="AEA1" s="109"/>
      <c r="AEB1" s="109"/>
      <c r="AEC1" s="109"/>
      <c r="AED1" s="109"/>
      <c r="AEE1" s="109"/>
      <c r="AEF1" s="109"/>
      <c r="AEG1" s="109"/>
      <c r="AEH1" s="109"/>
      <c r="AEI1" s="109"/>
      <c r="AEJ1" s="109"/>
      <c r="AEK1" s="109"/>
      <c r="AEL1" s="109"/>
      <c r="AEM1" s="109"/>
      <c r="AEN1" s="109"/>
      <c r="AEO1" s="109"/>
      <c r="AEP1" s="109"/>
      <c r="AEQ1" s="109"/>
      <c r="AER1" s="109"/>
      <c r="AES1" s="109"/>
      <c r="AET1" s="109"/>
      <c r="AEU1" s="109"/>
      <c r="AEV1" s="109"/>
      <c r="AEW1" s="109"/>
      <c r="AEX1" s="109"/>
      <c r="AEY1" s="109"/>
      <c r="AEZ1" s="109"/>
      <c r="AFA1" s="109"/>
      <c r="AFB1" s="109"/>
      <c r="AFC1" s="109"/>
      <c r="AFD1" s="109"/>
      <c r="AFE1" s="109"/>
      <c r="AFF1" s="109"/>
      <c r="AFG1" s="109"/>
      <c r="AFH1" s="109"/>
      <c r="AFI1" s="109"/>
      <c r="AFJ1" s="109"/>
      <c r="AFK1" s="109"/>
      <c r="AFL1" s="109"/>
      <c r="AFM1" s="109"/>
      <c r="AFN1" s="109"/>
      <c r="AFO1" s="109"/>
      <c r="AFP1" s="109"/>
      <c r="AFQ1" s="109"/>
      <c r="AFR1" s="109"/>
      <c r="AFS1" s="109"/>
      <c r="AFT1" s="109"/>
      <c r="AFU1" s="109"/>
      <c r="AFV1" s="109"/>
      <c r="AFW1" s="109"/>
      <c r="AFX1" s="109"/>
      <c r="AFY1" s="109"/>
      <c r="AFZ1" s="109"/>
      <c r="AGA1" s="109"/>
      <c r="AGB1" s="109"/>
      <c r="AGC1" s="109"/>
      <c r="AGD1" s="109"/>
      <c r="AGE1" s="109"/>
      <c r="AGF1" s="109"/>
      <c r="AGG1" s="109"/>
      <c r="AGH1" s="109"/>
      <c r="AGI1" s="109"/>
      <c r="AGJ1" s="109"/>
      <c r="AGK1" s="109"/>
      <c r="AGL1" s="109"/>
      <c r="AGM1" s="109"/>
      <c r="AGN1" s="109"/>
      <c r="AGO1" s="109"/>
      <c r="AGP1" s="109"/>
      <c r="AGQ1" s="109"/>
      <c r="AGR1" s="109"/>
      <c r="AGS1" s="109"/>
      <c r="AGT1" s="109"/>
      <c r="AGU1" s="109"/>
      <c r="AGV1" s="109"/>
      <c r="AGW1" s="109"/>
      <c r="AGX1" s="109"/>
      <c r="AGY1" s="109"/>
      <c r="AGZ1" s="109"/>
      <c r="AHA1" s="109"/>
      <c r="AHB1" s="109"/>
      <c r="AHC1" s="109"/>
      <c r="AHD1" s="109"/>
      <c r="AHE1" s="109"/>
      <c r="AHF1" s="109"/>
      <c r="AHG1" s="109"/>
      <c r="AHH1" s="109"/>
      <c r="AHI1" s="109"/>
      <c r="AHJ1" s="109"/>
      <c r="AHK1" s="109"/>
      <c r="AHL1" s="109"/>
      <c r="AHM1" s="109"/>
      <c r="AHN1" s="109"/>
      <c r="AHO1" s="109"/>
      <c r="AHP1" s="109"/>
      <c r="AHQ1" s="109"/>
      <c r="AHR1" s="109"/>
      <c r="AHS1" s="109"/>
      <c r="AHT1" s="109"/>
      <c r="AHU1" s="109"/>
      <c r="AHV1" s="109"/>
      <c r="AHW1" s="109"/>
      <c r="AHX1" s="109"/>
      <c r="AHY1" s="109"/>
      <c r="AHZ1" s="109"/>
      <c r="AIA1" s="109"/>
      <c r="AIB1" s="109"/>
      <c r="AIC1" s="109"/>
      <c r="AID1" s="109"/>
      <c r="AIE1" s="109"/>
      <c r="AIF1" s="109"/>
      <c r="AIG1" s="109"/>
      <c r="AIH1" s="109"/>
      <c r="AII1" s="109"/>
      <c r="AIJ1" s="109"/>
      <c r="AIK1" s="109"/>
      <c r="AIL1" s="109"/>
      <c r="AIM1" s="109"/>
      <c r="AIN1" s="109"/>
      <c r="AIO1" s="109"/>
      <c r="AIP1" s="109"/>
      <c r="AIQ1" s="109"/>
      <c r="AIR1" s="109"/>
      <c r="AIS1" s="109"/>
      <c r="AIT1" s="109"/>
      <c r="AIU1" s="109"/>
      <c r="AIV1" s="109"/>
      <c r="AIW1" s="109"/>
      <c r="AIX1" s="109"/>
      <c r="AIY1" s="109"/>
      <c r="AIZ1" s="109"/>
      <c r="AJA1" s="109"/>
      <c r="AJB1" s="109"/>
      <c r="AJC1" s="109"/>
      <c r="AJD1" s="109"/>
      <c r="AJE1" s="109"/>
      <c r="AJF1" s="109"/>
      <c r="AJG1" s="109"/>
      <c r="AJH1" s="109"/>
      <c r="AJI1" s="109"/>
      <c r="AJJ1" s="109"/>
      <c r="AJK1" s="109"/>
      <c r="AJL1" s="109"/>
      <c r="AJM1" s="109"/>
      <c r="AJN1" s="109"/>
      <c r="AJO1" s="109"/>
      <c r="AJP1" s="109"/>
      <c r="AJQ1" s="109"/>
      <c r="AJR1" s="109"/>
      <c r="AJS1" s="109"/>
      <c r="AJT1" s="109"/>
      <c r="AJU1" s="109"/>
      <c r="AJV1" s="109"/>
      <c r="AJW1" s="109"/>
      <c r="AJX1" s="109"/>
      <c r="AJY1" s="109"/>
      <c r="AJZ1" s="109"/>
      <c r="AKA1" s="109"/>
      <c r="AKB1" s="109"/>
      <c r="AKC1" s="109"/>
      <c r="AKD1" s="109"/>
      <c r="AKE1" s="109"/>
      <c r="AKF1" s="109"/>
      <c r="AKG1" s="109"/>
      <c r="AKH1" s="109"/>
      <c r="AKI1" s="109"/>
      <c r="AKJ1" s="109"/>
      <c r="AKK1" s="109"/>
      <c r="AKL1" s="109"/>
      <c r="AKM1" s="109"/>
      <c r="AKN1" s="109"/>
      <c r="AKO1" s="109"/>
      <c r="AKP1" s="109"/>
      <c r="AKQ1" s="109"/>
      <c r="AKR1" s="109"/>
      <c r="AKS1" s="109"/>
      <c r="AKT1" s="109"/>
      <c r="AKU1" s="109"/>
      <c r="AKV1" s="109"/>
      <c r="AKW1" s="109"/>
      <c r="AKX1" s="109"/>
      <c r="AKY1" s="109"/>
      <c r="AKZ1" s="109"/>
      <c r="ALA1" s="109"/>
      <c r="ALB1" s="109"/>
      <c r="ALC1" s="109"/>
      <c r="ALD1" s="109"/>
      <c r="ALE1" s="109"/>
      <c r="ALF1" s="109"/>
      <c r="ALG1" s="109"/>
      <c r="ALH1" s="109"/>
      <c r="ALI1" s="109"/>
      <c r="ALJ1" s="109"/>
      <c r="ALK1" s="109"/>
      <c r="ALL1" s="109"/>
      <c r="ALM1" s="109"/>
      <c r="ALN1" s="109"/>
      <c r="ALO1" s="109"/>
      <c r="ALP1" s="109"/>
      <c r="ALQ1" s="109"/>
      <c r="ALR1" s="109"/>
      <c r="ALS1" s="109"/>
      <c r="ALT1" s="109"/>
      <c r="ALU1" s="109"/>
      <c r="ALV1" s="109"/>
      <c r="ALW1" s="109"/>
      <c r="ALX1" s="109"/>
      <c r="ALY1" s="109"/>
      <c r="ALZ1" s="109"/>
      <c r="AMA1" s="109"/>
      <c r="AMB1" s="109"/>
    </row>
    <row r="2" spans="1:1016" s="108" customFormat="1" ht="30" customHeight="1" thickTop="1" thickBot="1" x14ac:dyDescent="0.4">
      <c r="A2" s="281"/>
      <c r="B2" s="287" t="str">
        <f xml:space="preserve"> IF('Data HANDS OFF'!$A$67="DE"," Studienplan UNBEDINGT unter 
MS-Windows mit MS-EXCEL bearbeiten!","! Study plan UNCONDITIONALLY under 
MS - Windows and MS-EXCEL !")</f>
        <v xml:space="preserve"> Studienplan UNBEDINGT unter 
MS-Windows mit MS-EXCEL bearbeiten!</v>
      </c>
      <c r="C2" s="267"/>
      <c r="D2" s="267"/>
      <c r="E2" s="267"/>
      <c r="F2" s="268"/>
      <c r="G2" s="198"/>
      <c r="H2" s="110" t="str">
        <f>IF('Data HANDS OFF'!$A$67="DE", "Studienplan vorgelegt als:","Study plan submitted as:")</f>
        <v>Studienplan vorgelegt als:</v>
      </c>
      <c r="I2" s="276" t="s">
        <v>49</v>
      </c>
      <c r="J2" s="277"/>
      <c r="K2" s="277"/>
      <c r="L2" s="277"/>
      <c r="M2" s="278"/>
      <c r="N2" s="111" t="str">
        <f>'Data HANDS OFF'!AD3</f>
        <v>CP angestrebt ↓ (berechnet)</v>
      </c>
      <c r="O2" s="217">
        <f>A6</f>
        <v>0</v>
      </c>
      <c r="P2" s="112"/>
      <c r="Q2" s="113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  <c r="IW2" s="109"/>
      <c r="IX2" s="109"/>
      <c r="IY2" s="109"/>
      <c r="IZ2" s="109"/>
      <c r="JA2" s="109"/>
      <c r="JB2" s="109"/>
      <c r="JC2" s="109"/>
      <c r="JD2" s="109"/>
      <c r="JE2" s="109"/>
      <c r="JF2" s="109"/>
      <c r="JG2" s="109"/>
      <c r="JH2" s="109"/>
      <c r="JI2" s="109"/>
      <c r="JJ2" s="109"/>
      <c r="JK2" s="109"/>
      <c r="JL2" s="109"/>
      <c r="JM2" s="109"/>
      <c r="JN2" s="109"/>
      <c r="JO2" s="109"/>
      <c r="JP2" s="109"/>
      <c r="JQ2" s="109"/>
      <c r="JR2" s="109"/>
      <c r="JS2" s="109"/>
      <c r="JT2" s="109"/>
      <c r="JU2" s="109"/>
      <c r="JV2" s="109"/>
      <c r="JW2" s="109"/>
      <c r="JX2" s="109"/>
      <c r="JY2" s="109"/>
      <c r="JZ2" s="109"/>
      <c r="KA2" s="109"/>
      <c r="KB2" s="109"/>
      <c r="KC2" s="109"/>
      <c r="KD2" s="109"/>
      <c r="KE2" s="109"/>
      <c r="KF2" s="109"/>
      <c r="KG2" s="109"/>
      <c r="KH2" s="109"/>
      <c r="KI2" s="109"/>
      <c r="KJ2" s="109"/>
      <c r="KK2" s="109"/>
      <c r="KL2" s="109"/>
      <c r="KM2" s="109"/>
      <c r="KN2" s="109"/>
      <c r="KO2" s="109"/>
      <c r="KP2" s="109"/>
      <c r="KQ2" s="109"/>
      <c r="KR2" s="109"/>
      <c r="KS2" s="109"/>
      <c r="KT2" s="109"/>
      <c r="KU2" s="109"/>
      <c r="KV2" s="109"/>
      <c r="KW2" s="109"/>
      <c r="KX2" s="109"/>
      <c r="KY2" s="109"/>
      <c r="KZ2" s="109"/>
      <c r="LA2" s="109"/>
      <c r="LB2" s="109"/>
      <c r="LC2" s="109"/>
      <c r="LD2" s="109"/>
      <c r="LE2" s="109"/>
      <c r="LF2" s="109"/>
      <c r="LG2" s="109"/>
      <c r="LH2" s="109"/>
      <c r="LI2" s="109"/>
      <c r="LJ2" s="109"/>
      <c r="LK2" s="109"/>
      <c r="LL2" s="109"/>
      <c r="LM2" s="109"/>
      <c r="LN2" s="109"/>
      <c r="LO2" s="109"/>
      <c r="LP2" s="109"/>
      <c r="LQ2" s="109"/>
      <c r="LR2" s="109"/>
      <c r="LS2" s="109"/>
      <c r="LT2" s="109"/>
      <c r="LU2" s="109"/>
      <c r="LV2" s="109"/>
      <c r="LW2" s="109"/>
      <c r="LX2" s="109"/>
      <c r="LY2" s="109"/>
      <c r="LZ2" s="109"/>
      <c r="MA2" s="109"/>
      <c r="MB2" s="109"/>
      <c r="MC2" s="109"/>
      <c r="MD2" s="109"/>
      <c r="ME2" s="109"/>
      <c r="MF2" s="109"/>
      <c r="MG2" s="109"/>
      <c r="MH2" s="109"/>
      <c r="MI2" s="109"/>
      <c r="MJ2" s="109"/>
      <c r="MK2" s="109"/>
      <c r="ML2" s="109"/>
      <c r="MM2" s="109"/>
      <c r="MN2" s="109"/>
      <c r="MO2" s="109"/>
      <c r="MP2" s="109"/>
      <c r="MQ2" s="109"/>
      <c r="MR2" s="109"/>
      <c r="MS2" s="109"/>
      <c r="MT2" s="109"/>
      <c r="MU2" s="109"/>
      <c r="MV2" s="109"/>
      <c r="MW2" s="109"/>
      <c r="MX2" s="109"/>
      <c r="MY2" s="109"/>
      <c r="MZ2" s="109"/>
      <c r="NA2" s="109"/>
      <c r="NB2" s="109"/>
      <c r="NC2" s="109"/>
      <c r="ND2" s="109"/>
      <c r="NE2" s="109"/>
      <c r="NF2" s="109"/>
      <c r="NG2" s="109"/>
      <c r="NH2" s="109"/>
      <c r="NI2" s="109"/>
      <c r="NJ2" s="109"/>
      <c r="NK2" s="109"/>
      <c r="NL2" s="109"/>
      <c r="NM2" s="109"/>
      <c r="NN2" s="109"/>
      <c r="NO2" s="109"/>
      <c r="NP2" s="109"/>
      <c r="NQ2" s="109"/>
      <c r="NR2" s="109"/>
      <c r="NS2" s="109"/>
      <c r="NT2" s="109"/>
      <c r="NU2" s="109"/>
      <c r="NV2" s="109"/>
      <c r="NW2" s="109"/>
      <c r="NX2" s="109"/>
      <c r="NY2" s="109"/>
      <c r="NZ2" s="109"/>
      <c r="OA2" s="109"/>
      <c r="OB2" s="109"/>
      <c r="OC2" s="109"/>
      <c r="OD2" s="109"/>
      <c r="OE2" s="109"/>
      <c r="OF2" s="109"/>
      <c r="OG2" s="109"/>
      <c r="OH2" s="109"/>
      <c r="OI2" s="109"/>
      <c r="OJ2" s="109"/>
      <c r="OK2" s="109"/>
      <c r="OL2" s="109"/>
      <c r="OM2" s="109"/>
      <c r="ON2" s="109"/>
      <c r="OO2" s="109"/>
      <c r="OP2" s="109"/>
      <c r="OQ2" s="109"/>
      <c r="OR2" s="109"/>
      <c r="OS2" s="109"/>
      <c r="OT2" s="109"/>
      <c r="OU2" s="109"/>
      <c r="OV2" s="109"/>
      <c r="OW2" s="109"/>
      <c r="OX2" s="109"/>
      <c r="OY2" s="109"/>
      <c r="OZ2" s="109"/>
      <c r="PA2" s="109"/>
      <c r="PB2" s="109"/>
      <c r="PC2" s="109"/>
      <c r="PD2" s="109"/>
      <c r="PE2" s="109"/>
      <c r="PF2" s="109"/>
      <c r="PG2" s="109"/>
      <c r="PH2" s="109"/>
      <c r="PI2" s="109"/>
      <c r="PJ2" s="109"/>
      <c r="PK2" s="109"/>
      <c r="PL2" s="109"/>
      <c r="PM2" s="109"/>
      <c r="PN2" s="109"/>
      <c r="PO2" s="109"/>
      <c r="PP2" s="109"/>
      <c r="PQ2" s="109"/>
      <c r="PR2" s="109"/>
      <c r="PS2" s="109"/>
      <c r="PT2" s="109"/>
      <c r="PU2" s="109"/>
      <c r="PV2" s="109"/>
      <c r="PW2" s="109"/>
      <c r="PX2" s="109"/>
      <c r="PY2" s="109"/>
      <c r="PZ2" s="109"/>
      <c r="QA2" s="109"/>
      <c r="QB2" s="109"/>
      <c r="QC2" s="109"/>
      <c r="QD2" s="109"/>
      <c r="QE2" s="109"/>
      <c r="QF2" s="109"/>
      <c r="QG2" s="109"/>
      <c r="QH2" s="109"/>
      <c r="QI2" s="109"/>
      <c r="QJ2" s="109"/>
      <c r="QK2" s="109"/>
      <c r="QL2" s="109"/>
      <c r="QM2" s="109"/>
      <c r="QN2" s="109"/>
      <c r="QO2" s="109"/>
      <c r="QP2" s="109"/>
      <c r="QQ2" s="109"/>
      <c r="QR2" s="109"/>
      <c r="QS2" s="109"/>
      <c r="QT2" s="109"/>
      <c r="QU2" s="109"/>
      <c r="QV2" s="109"/>
      <c r="QW2" s="109"/>
      <c r="QX2" s="109"/>
      <c r="QY2" s="109"/>
      <c r="QZ2" s="109"/>
      <c r="RA2" s="109"/>
      <c r="RB2" s="109"/>
      <c r="RC2" s="109"/>
      <c r="RD2" s="109"/>
      <c r="RE2" s="109"/>
      <c r="RF2" s="109"/>
      <c r="RG2" s="109"/>
      <c r="RH2" s="109"/>
      <c r="RI2" s="109"/>
      <c r="RJ2" s="109"/>
      <c r="RK2" s="109"/>
      <c r="RL2" s="109"/>
      <c r="RM2" s="109"/>
      <c r="RN2" s="109"/>
      <c r="RO2" s="109"/>
      <c r="RP2" s="109"/>
      <c r="RQ2" s="109"/>
      <c r="RR2" s="109"/>
      <c r="RS2" s="109"/>
      <c r="RT2" s="109"/>
      <c r="RU2" s="109"/>
      <c r="RV2" s="109"/>
      <c r="RW2" s="109"/>
      <c r="RX2" s="109"/>
      <c r="RY2" s="109"/>
      <c r="RZ2" s="109"/>
      <c r="SA2" s="109"/>
      <c r="SB2" s="109"/>
      <c r="SC2" s="109"/>
      <c r="SD2" s="109"/>
      <c r="SE2" s="109"/>
      <c r="SF2" s="109"/>
      <c r="SG2" s="109"/>
      <c r="SH2" s="109"/>
      <c r="SI2" s="109"/>
      <c r="SJ2" s="109"/>
      <c r="SK2" s="109"/>
      <c r="SL2" s="109"/>
      <c r="SM2" s="109"/>
      <c r="SN2" s="109"/>
      <c r="SO2" s="109"/>
      <c r="SP2" s="109"/>
      <c r="SQ2" s="109"/>
      <c r="SR2" s="109"/>
      <c r="SS2" s="109"/>
      <c r="ST2" s="109"/>
      <c r="SU2" s="109"/>
      <c r="SV2" s="109"/>
      <c r="SW2" s="109"/>
      <c r="SX2" s="109"/>
      <c r="SY2" s="109"/>
      <c r="SZ2" s="109"/>
      <c r="TA2" s="109"/>
      <c r="TB2" s="109"/>
      <c r="TC2" s="109"/>
      <c r="TD2" s="109"/>
      <c r="TE2" s="109"/>
      <c r="TF2" s="109"/>
      <c r="TG2" s="109"/>
      <c r="TH2" s="109"/>
      <c r="TI2" s="109"/>
      <c r="TJ2" s="109"/>
      <c r="TK2" s="109"/>
      <c r="TL2" s="109"/>
      <c r="TM2" s="109"/>
      <c r="TN2" s="109"/>
      <c r="TO2" s="109"/>
      <c r="TP2" s="109"/>
      <c r="TQ2" s="109"/>
      <c r="TR2" s="109"/>
      <c r="TS2" s="109"/>
      <c r="TT2" s="109"/>
      <c r="TU2" s="109"/>
      <c r="TV2" s="109"/>
      <c r="TW2" s="109"/>
      <c r="TX2" s="109"/>
      <c r="TY2" s="109"/>
      <c r="TZ2" s="109"/>
      <c r="UA2" s="109"/>
      <c r="UB2" s="109"/>
      <c r="UC2" s="109"/>
      <c r="UD2" s="109"/>
      <c r="UE2" s="109"/>
      <c r="UF2" s="109"/>
      <c r="UG2" s="109"/>
      <c r="UH2" s="109"/>
      <c r="UI2" s="109"/>
      <c r="UJ2" s="109"/>
      <c r="UK2" s="109"/>
      <c r="UL2" s="109"/>
      <c r="UM2" s="109"/>
      <c r="UN2" s="109"/>
      <c r="UO2" s="109"/>
      <c r="UP2" s="109"/>
      <c r="UQ2" s="109"/>
      <c r="UR2" s="109"/>
      <c r="US2" s="109"/>
      <c r="UT2" s="109"/>
      <c r="UU2" s="109"/>
      <c r="UV2" s="109"/>
      <c r="UW2" s="109"/>
      <c r="UX2" s="109"/>
      <c r="UY2" s="109"/>
      <c r="UZ2" s="109"/>
      <c r="VA2" s="109"/>
      <c r="VB2" s="109"/>
      <c r="VC2" s="109"/>
      <c r="VD2" s="109"/>
      <c r="VE2" s="109"/>
      <c r="VF2" s="109"/>
      <c r="VG2" s="109"/>
      <c r="VH2" s="109"/>
      <c r="VI2" s="109"/>
      <c r="VJ2" s="109"/>
      <c r="VK2" s="109"/>
      <c r="VL2" s="109"/>
      <c r="VM2" s="109"/>
      <c r="VN2" s="109"/>
      <c r="VO2" s="109"/>
      <c r="VP2" s="109"/>
      <c r="VQ2" s="109"/>
      <c r="VR2" s="109"/>
      <c r="VS2" s="109"/>
      <c r="VT2" s="109"/>
      <c r="VU2" s="109"/>
      <c r="VV2" s="109"/>
      <c r="VW2" s="109"/>
      <c r="VX2" s="109"/>
      <c r="VY2" s="109"/>
      <c r="VZ2" s="109"/>
      <c r="WA2" s="109"/>
      <c r="WB2" s="109"/>
      <c r="WC2" s="109"/>
      <c r="WD2" s="109"/>
      <c r="WE2" s="109"/>
      <c r="WF2" s="109"/>
      <c r="WG2" s="109"/>
      <c r="WH2" s="109"/>
      <c r="WI2" s="109"/>
      <c r="WJ2" s="109"/>
      <c r="WK2" s="109"/>
      <c r="WL2" s="109"/>
      <c r="WM2" s="109"/>
      <c r="WN2" s="109"/>
      <c r="WO2" s="109"/>
      <c r="WP2" s="109"/>
      <c r="WQ2" s="109"/>
      <c r="WR2" s="109"/>
      <c r="WS2" s="109"/>
      <c r="WT2" s="109"/>
      <c r="WU2" s="109"/>
      <c r="WV2" s="109"/>
      <c r="WW2" s="109"/>
      <c r="WX2" s="109"/>
      <c r="WY2" s="109"/>
      <c r="WZ2" s="109"/>
      <c r="XA2" s="109"/>
      <c r="XB2" s="109"/>
      <c r="XC2" s="109"/>
      <c r="XD2" s="109"/>
      <c r="XE2" s="109"/>
      <c r="XF2" s="109"/>
      <c r="XG2" s="109"/>
      <c r="XH2" s="109"/>
      <c r="XI2" s="109"/>
      <c r="XJ2" s="109"/>
      <c r="XK2" s="109"/>
      <c r="XL2" s="109"/>
      <c r="XM2" s="109"/>
      <c r="XN2" s="109"/>
      <c r="XO2" s="109"/>
      <c r="XP2" s="109"/>
      <c r="XQ2" s="109"/>
      <c r="XR2" s="109"/>
      <c r="XS2" s="109"/>
      <c r="XT2" s="109"/>
      <c r="XU2" s="109"/>
      <c r="XV2" s="109"/>
      <c r="XW2" s="109"/>
      <c r="XX2" s="109"/>
      <c r="XY2" s="109"/>
      <c r="XZ2" s="109"/>
      <c r="YA2" s="109"/>
      <c r="YB2" s="109"/>
      <c r="YC2" s="109"/>
      <c r="YD2" s="109"/>
      <c r="YE2" s="109"/>
      <c r="YF2" s="109"/>
      <c r="YG2" s="109"/>
      <c r="YH2" s="109"/>
      <c r="YI2" s="109"/>
      <c r="YJ2" s="109"/>
      <c r="YK2" s="109"/>
      <c r="YL2" s="109"/>
      <c r="YM2" s="109"/>
      <c r="YN2" s="109"/>
      <c r="YO2" s="109"/>
      <c r="YP2" s="109"/>
      <c r="YQ2" s="109"/>
      <c r="YR2" s="109"/>
      <c r="YS2" s="109"/>
      <c r="YT2" s="109"/>
      <c r="YU2" s="109"/>
      <c r="YV2" s="109"/>
      <c r="YW2" s="109"/>
      <c r="YX2" s="109"/>
      <c r="YY2" s="109"/>
      <c r="YZ2" s="109"/>
      <c r="ZA2" s="109"/>
      <c r="ZB2" s="109"/>
      <c r="ZC2" s="109"/>
      <c r="ZD2" s="109"/>
      <c r="ZE2" s="109"/>
      <c r="ZF2" s="109"/>
      <c r="ZG2" s="109"/>
      <c r="ZH2" s="109"/>
      <c r="ZI2" s="109"/>
      <c r="ZJ2" s="109"/>
      <c r="ZK2" s="109"/>
      <c r="ZL2" s="109"/>
      <c r="ZM2" s="109"/>
      <c r="ZN2" s="109"/>
      <c r="ZO2" s="109"/>
      <c r="ZP2" s="109"/>
      <c r="ZQ2" s="109"/>
      <c r="ZR2" s="109"/>
      <c r="ZS2" s="109"/>
      <c r="ZT2" s="109"/>
      <c r="ZU2" s="109"/>
      <c r="ZV2" s="109"/>
      <c r="ZW2" s="109"/>
      <c r="ZX2" s="109"/>
      <c r="ZY2" s="109"/>
      <c r="ZZ2" s="109"/>
      <c r="AAA2" s="109"/>
      <c r="AAB2" s="109"/>
      <c r="AAC2" s="109"/>
      <c r="AAD2" s="109"/>
      <c r="AAE2" s="109"/>
      <c r="AAF2" s="109"/>
      <c r="AAG2" s="109"/>
      <c r="AAH2" s="109"/>
      <c r="AAI2" s="109"/>
      <c r="AAJ2" s="109"/>
      <c r="AAK2" s="109"/>
      <c r="AAL2" s="109"/>
      <c r="AAM2" s="109"/>
      <c r="AAN2" s="109"/>
      <c r="AAO2" s="109"/>
      <c r="AAP2" s="109"/>
      <c r="AAQ2" s="109"/>
      <c r="AAR2" s="109"/>
      <c r="AAS2" s="109"/>
      <c r="AAT2" s="109"/>
      <c r="AAU2" s="109"/>
      <c r="AAV2" s="109"/>
      <c r="AAW2" s="109"/>
      <c r="AAX2" s="109"/>
      <c r="AAY2" s="109"/>
      <c r="AAZ2" s="109"/>
      <c r="ABA2" s="109"/>
      <c r="ABB2" s="109"/>
      <c r="ABC2" s="109"/>
      <c r="ABD2" s="109"/>
      <c r="ABE2" s="109"/>
      <c r="ABF2" s="109"/>
      <c r="ABG2" s="109"/>
      <c r="ABH2" s="109"/>
      <c r="ABI2" s="109"/>
      <c r="ABJ2" s="109"/>
      <c r="ABK2" s="109"/>
      <c r="ABL2" s="109"/>
      <c r="ABM2" s="109"/>
      <c r="ABN2" s="109"/>
      <c r="ABO2" s="109"/>
      <c r="ABP2" s="109"/>
      <c r="ABQ2" s="109"/>
      <c r="ABR2" s="109"/>
      <c r="ABS2" s="109"/>
      <c r="ABT2" s="109"/>
      <c r="ABU2" s="109"/>
      <c r="ABV2" s="109"/>
      <c r="ABW2" s="109"/>
      <c r="ABX2" s="109"/>
      <c r="ABY2" s="109"/>
      <c r="ABZ2" s="109"/>
      <c r="ACA2" s="109"/>
      <c r="ACB2" s="109"/>
      <c r="ACC2" s="109"/>
      <c r="ACD2" s="109"/>
      <c r="ACE2" s="109"/>
      <c r="ACF2" s="109"/>
      <c r="ACG2" s="109"/>
      <c r="ACH2" s="109"/>
      <c r="ACI2" s="109"/>
      <c r="ACJ2" s="109"/>
      <c r="ACK2" s="109"/>
      <c r="ACL2" s="109"/>
      <c r="ACM2" s="109"/>
      <c r="ACN2" s="109"/>
      <c r="ACO2" s="109"/>
      <c r="ACP2" s="109"/>
      <c r="ACQ2" s="109"/>
      <c r="ACR2" s="109"/>
      <c r="ACS2" s="109"/>
      <c r="ACT2" s="109"/>
      <c r="ACU2" s="109"/>
      <c r="ACV2" s="109"/>
      <c r="ACW2" s="109"/>
      <c r="ACX2" s="109"/>
      <c r="ACY2" s="109"/>
      <c r="ACZ2" s="109"/>
      <c r="ADA2" s="109"/>
      <c r="ADB2" s="109"/>
      <c r="ADC2" s="109"/>
      <c r="ADD2" s="109"/>
      <c r="ADE2" s="109"/>
      <c r="ADF2" s="109"/>
      <c r="ADG2" s="109"/>
      <c r="ADH2" s="109"/>
      <c r="ADI2" s="109"/>
      <c r="ADJ2" s="109"/>
      <c r="ADK2" s="109"/>
      <c r="ADL2" s="109"/>
      <c r="ADM2" s="109"/>
      <c r="ADN2" s="109"/>
      <c r="ADO2" s="109"/>
      <c r="ADP2" s="109"/>
      <c r="ADQ2" s="109"/>
      <c r="ADR2" s="109"/>
      <c r="ADS2" s="109"/>
      <c r="ADT2" s="109"/>
      <c r="ADU2" s="109"/>
      <c r="ADV2" s="109"/>
      <c r="ADW2" s="109"/>
      <c r="ADX2" s="109"/>
      <c r="ADY2" s="109"/>
      <c r="ADZ2" s="109"/>
      <c r="AEA2" s="109"/>
      <c r="AEB2" s="109"/>
      <c r="AEC2" s="109"/>
      <c r="AED2" s="109"/>
      <c r="AEE2" s="109"/>
      <c r="AEF2" s="109"/>
      <c r="AEG2" s="109"/>
      <c r="AEH2" s="109"/>
      <c r="AEI2" s="109"/>
      <c r="AEJ2" s="109"/>
      <c r="AEK2" s="109"/>
      <c r="AEL2" s="109"/>
      <c r="AEM2" s="109"/>
      <c r="AEN2" s="109"/>
      <c r="AEO2" s="109"/>
      <c r="AEP2" s="109"/>
      <c r="AEQ2" s="109"/>
      <c r="AER2" s="109"/>
      <c r="AES2" s="109"/>
      <c r="AET2" s="109"/>
      <c r="AEU2" s="109"/>
      <c r="AEV2" s="109"/>
      <c r="AEW2" s="109"/>
      <c r="AEX2" s="109"/>
      <c r="AEY2" s="109"/>
      <c r="AEZ2" s="109"/>
      <c r="AFA2" s="109"/>
      <c r="AFB2" s="109"/>
      <c r="AFC2" s="109"/>
      <c r="AFD2" s="109"/>
      <c r="AFE2" s="109"/>
      <c r="AFF2" s="109"/>
      <c r="AFG2" s="109"/>
      <c r="AFH2" s="109"/>
      <c r="AFI2" s="109"/>
      <c r="AFJ2" s="109"/>
      <c r="AFK2" s="109"/>
      <c r="AFL2" s="109"/>
      <c r="AFM2" s="109"/>
      <c r="AFN2" s="109"/>
      <c r="AFO2" s="109"/>
      <c r="AFP2" s="109"/>
      <c r="AFQ2" s="109"/>
      <c r="AFR2" s="109"/>
      <c r="AFS2" s="109"/>
      <c r="AFT2" s="109"/>
      <c r="AFU2" s="109"/>
      <c r="AFV2" s="109"/>
      <c r="AFW2" s="109"/>
      <c r="AFX2" s="109"/>
      <c r="AFY2" s="109"/>
      <c r="AFZ2" s="109"/>
      <c r="AGA2" s="109"/>
      <c r="AGB2" s="109"/>
      <c r="AGC2" s="109"/>
      <c r="AGD2" s="109"/>
      <c r="AGE2" s="109"/>
      <c r="AGF2" s="109"/>
      <c r="AGG2" s="109"/>
      <c r="AGH2" s="109"/>
      <c r="AGI2" s="109"/>
      <c r="AGJ2" s="109"/>
      <c r="AGK2" s="109"/>
      <c r="AGL2" s="109"/>
      <c r="AGM2" s="109"/>
      <c r="AGN2" s="109"/>
      <c r="AGO2" s="109"/>
      <c r="AGP2" s="109"/>
      <c r="AGQ2" s="109"/>
      <c r="AGR2" s="109"/>
      <c r="AGS2" s="109"/>
      <c r="AGT2" s="109"/>
      <c r="AGU2" s="109"/>
      <c r="AGV2" s="109"/>
      <c r="AGW2" s="109"/>
      <c r="AGX2" s="109"/>
      <c r="AGY2" s="109"/>
      <c r="AGZ2" s="109"/>
      <c r="AHA2" s="109"/>
      <c r="AHB2" s="109"/>
      <c r="AHC2" s="109"/>
      <c r="AHD2" s="109"/>
      <c r="AHE2" s="109"/>
      <c r="AHF2" s="109"/>
      <c r="AHG2" s="109"/>
      <c r="AHH2" s="109"/>
      <c r="AHI2" s="109"/>
      <c r="AHJ2" s="109"/>
      <c r="AHK2" s="109"/>
      <c r="AHL2" s="109"/>
      <c r="AHM2" s="109"/>
      <c r="AHN2" s="109"/>
      <c r="AHO2" s="109"/>
      <c r="AHP2" s="109"/>
      <c r="AHQ2" s="109"/>
      <c r="AHR2" s="109"/>
      <c r="AHS2" s="109"/>
      <c r="AHT2" s="109"/>
      <c r="AHU2" s="109"/>
      <c r="AHV2" s="109"/>
      <c r="AHW2" s="109"/>
      <c r="AHX2" s="109"/>
      <c r="AHY2" s="109"/>
      <c r="AHZ2" s="109"/>
      <c r="AIA2" s="109"/>
      <c r="AIB2" s="109"/>
      <c r="AIC2" s="109"/>
      <c r="AID2" s="109"/>
      <c r="AIE2" s="109"/>
      <c r="AIF2" s="109"/>
      <c r="AIG2" s="109"/>
      <c r="AIH2" s="109"/>
      <c r="AII2" s="109"/>
      <c r="AIJ2" s="109"/>
      <c r="AIK2" s="109"/>
      <c r="AIL2" s="109"/>
      <c r="AIM2" s="109"/>
      <c r="AIN2" s="109"/>
      <c r="AIO2" s="109"/>
      <c r="AIP2" s="109"/>
      <c r="AIQ2" s="109"/>
      <c r="AIR2" s="109"/>
      <c r="AIS2" s="109"/>
      <c r="AIT2" s="109"/>
      <c r="AIU2" s="109"/>
      <c r="AIV2" s="109"/>
      <c r="AIW2" s="109"/>
      <c r="AIX2" s="109"/>
      <c r="AIY2" s="109"/>
      <c r="AIZ2" s="109"/>
      <c r="AJA2" s="109"/>
      <c r="AJB2" s="109"/>
      <c r="AJC2" s="109"/>
      <c r="AJD2" s="109"/>
      <c r="AJE2" s="109"/>
      <c r="AJF2" s="109"/>
      <c r="AJG2" s="109"/>
      <c r="AJH2" s="109"/>
      <c r="AJI2" s="109"/>
      <c r="AJJ2" s="109"/>
      <c r="AJK2" s="109"/>
      <c r="AJL2" s="109"/>
      <c r="AJM2" s="109"/>
      <c r="AJN2" s="109"/>
      <c r="AJO2" s="109"/>
      <c r="AJP2" s="109"/>
      <c r="AJQ2" s="109"/>
      <c r="AJR2" s="109"/>
      <c r="AJS2" s="109"/>
      <c r="AJT2" s="109"/>
      <c r="AJU2" s="109"/>
      <c r="AJV2" s="109"/>
      <c r="AJW2" s="109"/>
      <c r="AJX2" s="109"/>
      <c r="AJY2" s="109"/>
      <c r="AJZ2" s="109"/>
      <c r="AKA2" s="109"/>
      <c r="AKB2" s="109"/>
      <c r="AKC2" s="109"/>
      <c r="AKD2" s="109"/>
      <c r="AKE2" s="109"/>
      <c r="AKF2" s="109"/>
      <c r="AKG2" s="109"/>
      <c r="AKH2" s="109"/>
      <c r="AKI2" s="109"/>
      <c r="AKJ2" s="109"/>
      <c r="AKK2" s="109"/>
      <c r="AKL2" s="109"/>
      <c r="AKM2" s="109"/>
      <c r="AKN2" s="109"/>
      <c r="AKO2" s="109"/>
      <c r="AKP2" s="109"/>
      <c r="AKQ2" s="109"/>
      <c r="AKR2" s="109"/>
      <c r="AKS2" s="109"/>
      <c r="AKT2" s="109"/>
      <c r="AKU2" s="109"/>
      <c r="AKV2" s="109"/>
      <c r="AKW2" s="109"/>
      <c r="AKX2" s="109"/>
      <c r="AKY2" s="109"/>
      <c r="AKZ2" s="109"/>
      <c r="ALA2" s="109"/>
      <c r="ALB2" s="109"/>
      <c r="ALC2" s="109"/>
      <c r="ALD2" s="109"/>
      <c r="ALE2" s="109"/>
      <c r="ALF2" s="109"/>
      <c r="ALG2" s="109"/>
      <c r="ALH2" s="109"/>
      <c r="ALI2" s="109"/>
      <c r="ALJ2" s="109"/>
      <c r="ALK2" s="109"/>
      <c r="ALL2" s="109"/>
      <c r="ALM2" s="109"/>
      <c r="ALN2" s="109"/>
      <c r="ALO2" s="109"/>
      <c r="ALP2" s="109"/>
      <c r="ALQ2" s="109"/>
      <c r="ALR2" s="109"/>
      <c r="ALS2" s="109"/>
      <c r="ALT2" s="109"/>
      <c r="ALU2" s="109"/>
      <c r="ALV2" s="109"/>
      <c r="ALW2" s="109"/>
      <c r="ALX2" s="109"/>
      <c r="ALY2" s="109"/>
      <c r="ALZ2" s="109"/>
      <c r="AMA2" s="109"/>
      <c r="AMB2" s="109"/>
    </row>
    <row r="3" spans="1:1016" s="108" customFormat="1" ht="17.399999999999999" customHeight="1" thickBot="1" x14ac:dyDescent="0.4">
      <c r="A3" s="114" t="str">
        <f xml:space="preserve"> IF('Data HANDS OFF'!$A$67="DE"," ↑ Nachname (Fam.-N.)","↑ Last name (Fam-n.)")</f>
        <v xml:space="preserve"> ↑ Nachname (Fam.-N.)</v>
      </c>
      <c r="B3" s="288"/>
      <c r="C3" s="114" t="str">
        <f>'Data HANDS OFF'!AD7</f>
        <v>↑  TUM(!) E-Mail</v>
      </c>
      <c r="D3" s="114"/>
      <c r="E3" s="114"/>
      <c r="F3" s="114"/>
      <c r="G3" s="114" t="str">
        <f xml:space="preserve"> IF('Data HANDS OFF'!$A$67="DE"," ↑ PLZ / Wohnort:"," ↑ Postal code / City")</f>
        <v xml:space="preserve"> ↑ PLZ / Wohnort:</v>
      </c>
      <c r="H3" s="115" t="str">
        <f>IF('Data HANDS OFF'!$A$67="DE", "Datum des"  &amp;" Studienplans:","Date of study plan:")</f>
        <v>Datum des Studienplans:</v>
      </c>
      <c r="I3" s="218"/>
      <c r="J3" s="219"/>
      <c r="K3" s="285" t="str">
        <f>L10+L20+L30+L40 &amp; " / " &amp;M10+M20+M30+M40</f>
        <v>0 / 0</v>
      </c>
      <c r="L3" s="285" t="str">
        <f>M50 &amp; " / " &amp; L50</f>
        <v>0 / 0</v>
      </c>
      <c r="M3" s="285" t="str">
        <f>M55 &amp; " / " &amp; L55</f>
        <v>0 / 0</v>
      </c>
      <c r="N3" s="116">
        <f>'Data HANDS OFF'!B204</f>
        <v>0</v>
      </c>
      <c r="O3" s="217"/>
      <c r="P3" s="112"/>
      <c r="Q3" s="113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  <c r="IW3" s="109"/>
      <c r="IX3" s="109"/>
      <c r="IY3" s="109"/>
      <c r="IZ3" s="109"/>
      <c r="JA3" s="109"/>
      <c r="JB3" s="109"/>
      <c r="JC3" s="109"/>
      <c r="JD3" s="109"/>
      <c r="JE3" s="109"/>
      <c r="JF3" s="109"/>
      <c r="JG3" s="109"/>
      <c r="JH3" s="109"/>
      <c r="JI3" s="109"/>
      <c r="JJ3" s="109"/>
      <c r="JK3" s="109"/>
      <c r="JL3" s="109"/>
      <c r="JM3" s="109"/>
      <c r="JN3" s="109"/>
      <c r="JO3" s="109"/>
      <c r="JP3" s="109"/>
      <c r="JQ3" s="109"/>
      <c r="JR3" s="109"/>
      <c r="JS3" s="109"/>
      <c r="JT3" s="109"/>
      <c r="JU3" s="109"/>
      <c r="JV3" s="109"/>
      <c r="JW3" s="109"/>
      <c r="JX3" s="109"/>
      <c r="JY3" s="109"/>
      <c r="JZ3" s="109"/>
      <c r="KA3" s="109"/>
      <c r="KB3" s="109"/>
      <c r="KC3" s="109"/>
      <c r="KD3" s="109"/>
      <c r="KE3" s="109"/>
      <c r="KF3" s="109"/>
      <c r="KG3" s="109"/>
      <c r="KH3" s="109"/>
      <c r="KI3" s="109"/>
      <c r="KJ3" s="109"/>
      <c r="KK3" s="109"/>
      <c r="KL3" s="109"/>
      <c r="KM3" s="109"/>
      <c r="KN3" s="109"/>
      <c r="KO3" s="109"/>
      <c r="KP3" s="109"/>
      <c r="KQ3" s="109"/>
      <c r="KR3" s="109"/>
      <c r="KS3" s="109"/>
      <c r="KT3" s="109"/>
      <c r="KU3" s="109"/>
      <c r="KV3" s="109"/>
      <c r="KW3" s="109"/>
      <c r="KX3" s="109"/>
      <c r="KY3" s="109"/>
      <c r="KZ3" s="109"/>
      <c r="LA3" s="109"/>
      <c r="LB3" s="109"/>
      <c r="LC3" s="109"/>
      <c r="LD3" s="109"/>
      <c r="LE3" s="109"/>
      <c r="LF3" s="109"/>
      <c r="LG3" s="109"/>
      <c r="LH3" s="109"/>
      <c r="LI3" s="109"/>
      <c r="LJ3" s="109"/>
      <c r="LK3" s="109"/>
      <c r="LL3" s="109"/>
      <c r="LM3" s="109"/>
      <c r="LN3" s="109"/>
      <c r="LO3" s="109"/>
      <c r="LP3" s="109"/>
      <c r="LQ3" s="109"/>
      <c r="LR3" s="109"/>
      <c r="LS3" s="109"/>
      <c r="LT3" s="109"/>
      <c r="LU3" s="109"/>
      <c r="LV3" s="109"/>
      <c r="LW3" s="109"/>
      <c r="LX3" s="109"/>
      <c r="LY3" s="109"/>
      <c r="LZ3" s="109"/>
      <c r="MA3" s="109"/>
      <c r="MB3" s="109"/>
      <c r="MC3" s="109"/>
      <c r="MD3" s="109"/>
      <c r="ME3" s="109"/>
      <c r="MF3" s="109"/>
      <c r="MG3" s="109"/>
      <c r="MH3" s="109"/>
      <c r="MI3" s="109"/>
      <c r="MJ3" s="109"/>
      <c r="MK3" s="109"/>
      <c r="ML3" s="109"/>
      <c r="MM3" s="109"/>
      <c r="MN3" s="109"/>
      <c r="MO3" s="109"/>
      <c r="MP3" s="109"/>
      <c r="MQ3" s="109"/>
      <c r="MR3" s="109"/>
      <c r="MS3" s="109"/>
      <c r="MT3" s="109"/>
      <c r="MU3" s="109"/>
      <c r="MV3" s="109"/>
      <c r="MW3" s="109"/>
      <c r="MX3" s="109"/>
      <c r="MY3" s="109"/>
      <c r="MZ3" s="109"/>
      <c r="NA3" s="109"/>
      <c r="NB3" s="109"/>
      <c r="NC3" s="109"/>
      <c r="ND3" s="109"/>
      <c r="NE3" s="109"/>
      <c r="NF3" s="109"/>
      <c r="NG3" s="109"/>
      <c r="NH3" s="109"/>
      <c r="NI3" s="109"/>
      <c r="NJ3" s="109"/>
      <c r="NK3" s="109"/>
      <c r="NL3" s="109"/>
      <c r="NM3" s="109"/>
      <c r="NN3" s="109"/>
      <c r="NO3" s="109"/>
      <c r="NP3" s="109"/>
      <c r="NQ3" s="109"/>
      <c r="NR3" s="109"/>
      <c r="NS3" s="109"/>
      <c r="NT3" s="109"/>
      <c r="NU3" s="109"/>
      <c r="NV3" s="109"/>
      <c r="NW3" s="109"/>
      <c r="NX3" s="109"/>
      <c r="NY3" s="109"/>
      <c r="NZ3" s="109"/>
      <c r="OA3" s="109"/>
      <c r="OB3" s="109"/>
      <c r="OC3" s="109"/>
      <c r="OD3" s="109"/>
      <c r="OE3" s="109"/>
      <c r="OF3" s="109"/>
      <c r="OG3" s="109"/>
      <c r="OH3" s="109"/>
      <c r="OI3" s="109"/>
      <c r="OJ3" s="109"/>
      <c r="OK3" s="109"/>
      <c r="OL3" s="109"/>
      <c r="OM3" s="109"/>
      <c r="ON3" s="109"/>
      <c r="OO3" s="109"/>
      <c r="OP3" s="109"/>
      <c r="OQ3" s="109"/>
      <c r="OR3" s="109"/>
      <c r="OS3" s="109"/>
      <c r="OT3" s="109"/>
      <c r="OU3" s="109"/>
      <c r="OV3" s="109"/>
      <c r="OW3" s="109"/>
      <c r="OX3" s="109"/>
      <c r="OY3" s="109"/>
      <c r="OZ3" s="109"/>
      <c r="PA3" s="109"/>
      <c r="PB3" s="109"/>
      <c r="PC3" s="109"/>
      <c r="PD3" s="109"/>
      <c r="PE3" s="109"/>
      <c r="PF3" s="109"/>
      <c r="PG3" s="109"/>
      <c r="PH3" s="109"/>
      <c r="PI3" s="109"/>
      <c r="PJ3" s="109"/>
      <c r="PK3" s="109"/>
      <c r="PL3" s="109"/>
      <c r="PM3" s="109"/>
      <c r="PN3" s="109"/>
      <c r="PO3" s="109"/>
      <c r="PP3" s="109"/>
      <c r="PQ3" s="109"/>
      <c r="PR3" s="109"/>
      <c r="PS3" s="109"/>
      <c r="PT3" s="109"/>
      <c r="PU3" s="109"/>
      <c r="PV3" s="109"/>
      <c r="PW3" s="109"/>
      <c r="PX3" s="109"/>
      <c r="PY3" s="109"/>
      <c r="PZ3" s="109"/>
      <c r="QA3" s="109"/>
      <c r="QB3" s="109"/>
      <c r="QC3" s="109"/>
      <c r="QD3" s="109"/>
      <c r="QE3" s="109"/>
      <c r="QF3" s="109"/>
      <c r="QG3" s="109"/>
      <c r="QH3" s="109"/>
      <c r="QI3" s="109"/>
      <c r="QJ3" s="109"/>
      <c r="QK3" s="109"/>
      <c r="QL3" s="109"/>
      <c r="QM3" s="109"/>
      <c r="QN3" s="109"/>
      <c r="QO3" s="109"/>
      <c r="QP3" s="109"/>
      <c r="QQ3" s="109"/>
      <c r="QR3" s="109"/>
      <c r="QS3" s="109"/>
      <c r="QT3" s="109"/>
      <c r="QU3" s="109"/>
      <c r="QV3" s="109"/>
      <c r="QW3" s="109"/>
      <c r="QX3" s="109"/>
      <c r="QY3" s="109"/>
      <c r="QZ3" s="109"/>
      <c r="RA3" s="109"/>
      <c r="RB3" s="109"/>
      <c r="RC3" s="109"/>
      <c r="RD3" s="109"/>
      <c r="RE3" s="109"/>
      <c r="RF3" s="109"/>
      <c r="RG3" s="109"/>
      <c r="RH3" s="109"/>
      <c r="RI3" s="109"/>
      <c r="RJ3" s="109"/>
      <c r="RK3" s="109"/>
      <c r="RL3" s="109"/>
      <c r="RM3" s="109"/>
      <c r="RN3" s="109"/>
      <c r="RO3" s="109"/>
      <c r="RP3" s="109"/>
      <c r="RQ3" s="109"/>
      <c r="RR3" s="109"/>
      <c r="RS3" s="109"/>
      <c r="RT3" s="109"/>
      <c r="RU3" s="109"/>
      <c r="RV3" s="109"/>
      <c r="RW3" s="109"/>
      <c r="RX3" s="109"/>
      <c r="RY3" s="109"/>
      <c r="RZ3" s="109"/>
      <c r="SA3" s="109"/>
      <c r="SB3" s="109"/>
      <c r="SC3" s="109"/>
      <c r="SD3" s="109"/>
      <c r="SE3" s="109"/>
      <c r="SF3" s="109"/>
      <c r="SG3" s="109"/>
      <c r="SH3" s="109"/>
      <c r="SI3" s="109"/>
      <c r="SJ3" s="109"/>
      <c r="SK3" s="109"/>
      <c r="SL3" s="109"/>
      <c r="SM3" s="109"/>
      <c r="SN3" s="109"/>
      <c r="SO3" s="109"/>
      <c r="SP3" s="109"/>
      <c r="SQ3" s="109"/>
      <c r="SR3" s="109"/>
      <c r="SS3" s="109"/>
      <c r="ST3" s="109"/>
      <c r="SU3" s="109"/>
      <c r="SV3" s="109"/>
      <c r="SW3" s="109"/>
      <c r="SX3" s="109"/>
      <c r="SY3" s="109"/>
      <c r="SZ3" s="109"/>
      <c r="TA3" s="109"/>
      <c r="TB3" s="109"/>
      <c r="TC3" s="109"/>
      <c r="TD3" s="109"/>
      <c r="TE3" s="109"/>
      <c r="TF3" s="109"/>
      <c r="TG3" s="109"/>
      <c r="TH3" s="109"/>
      <c r="TI3" s="109"/>
      <c r="TJ3" s="109"/>
      <c r="TK3" s="109"/>
      <c r="TL3" s="109"/>
      <c r="TM3" s="109"/>
      <c r="TN3" s="109"/>
      <c r="TO3" s="109"/>
      <c r="TP3" s="109"/>
      <c r="TQ3" s="109"/>
      <c r="TR3" s="109"/>
      <c r="TS3" s="109"/>
      <c r="TT3" s="109"/>
      <c r="TU3" s="109"/>
      <c r="TV3" s="109"/>
      <c r="TW3" s="109"/>
      <c r="TX3" s="109"/>
      <c r="TY3" s="109"/>
      <c r="TZ3" s="109"/>
      <c r="UA3" s="109"/>
      <c r="UB3" s="109"/>
      <c r="UC3" s="109"/>
      <c r="UD3" s="109"/>
      <c r="UE3" s="109"/>
      <c r="UF3" s="109"/>
      <c r="UG3" s="109"/>
      <c r="UH3" s="109"/>
      <c r="UI3" s="109"/>
      <c r="UJ3" s="109"/>
      <c r="UK3" s="109"/>
      <c r="UL3" s="109"/>
      <c r="UM3" s="109"/>
      <c r="UN3" s="109"/>
      <c r="UO3" s="109"/>
      <c r="UP3" s="109"/>
      <c r="UQ3" s="109"/>
      <c r="UR3" s="109"/>
      <c r="US3" s="109"/>
      <c r="UT3" s="109"/>
      <c r="UU3" s="109"/>
      <c r="UV3" s="109"/>
      <c r="UW3" s="109"/>
      <c r="UX3" s="109"/>
      <c r="UY3" s="109"/>
      <c r="UZ3" s="109"/>
      <c r="VA3" s="109"/>
      <c r="VB3" s="109"/>
      <c r="VC3" s="109"/>
      <c r="VD3" s="109"/>
      <c r="VE3" s="109"/>
      <c r="VF3" s="109"/>
      <c r="VG3" s="109"/>
      <c r="VH3" s="109"/>
      <c r="VI3" s="109"/>
      <c r="VJ3" s="109"/>
      <c r="VK3" s="109"/>
      <c r="VL3" s="109"/>
      <c r="VM3" s="109"/>
      <c r="VN3" s="109"/>
      <c r="VO3" s="109"/>
      <c r="VP3" s="109"/>
      <c r="VQ3" s="109"/>
      <c r="VR3" s="109"/>
      <c r="VS3" s="109"/>
      <c r="VT3" s="109"/>
      <c r="VU3" s="109"/>
      <c r="VV3" s="109"/>
      <c r="VW3" s="109"/>
      <c r="VX3" s="109"/>
      <c r="VY3" s="109"/>
      <c r="VZ3" s="109"/>
      <c r="WA3" s="109"/>
      <c r="WB3" s="109"/>
      <c r="WC3" s="109"/>
      <c r="WD3" s="109"/>
      <c r="WE3" s="109"/>
      <c r="WF3" s="109"/>
      <c r="WG3" s="109"/>
      <c r="WH3" s="109"/>
      <c r="WI3" s="109"/>
      <c r="WJ3" s="109"/>
      <c r="WK3" s="109"/>
      <c r="WL3" s="109"/>
      <c r="WM3" s="109"/>
      <c r="WN3" s="109"/>
      <c r="WO3" s="109"/>
      <c r="WP3" s="109"/>
      <c r="WQ3" s="109"/>
      <c r="WR3" s="109"/>
      <c r="WS3" s="109"/>
      <c r="WT3" s="109"/>
      <c r="WU3" s="109"/>
      <c r="WV3" s="109"/>
      <c r="WW3" s="109"/>
      <c r="WX3" s="109"/>
      <c r="WY3" s="109"/>
      <c r="WZ3" s="109"/>
      <c r="XA3" s="109"/>
      <c r="XB3" s="109"/>
      <c r="XC3" s="109"/>
      <c r="XD3" s="109"/>
      <c r="XE3" s="109"/>
      <c r="XF3" s="109"/>
      <c r="XG3" s="109"/>
      <c r="XH3" s="109"/>
      <c r="XI3" s="109"/>
      <c r="XJ3" s="109"/>
      <c r="XK3" s="109"/>
      <c r="XL3" s="109"/>
      <c r="XM3" s="109"/>
      <c r="XN3" s="109"/>
      <c r="XO3" s="109"/>
      <c r="XP3" s="109"/>
      <c r="XQ3" s="109"/>
      <c r="XR3" s="109"/>
      <c r="XS3" s="109"/>
      <c r="XT3" s="109"/>
      <c r="XU3" s="109"/>
      <c r="XV3" s="109"/>
      <c r="XW3" s="109"/>
      <c r="XX3" s="109"/>
      <c r="XY3" s="109"/>
      <c r="XZ3" s="109"/>
      <c r="YA3" s="109"/>
      <c r="YB3" s="109"/>
      <c r="YC3" s="109"/>
      <c r="YD3" s="109"/>
      <c r="YE3" s="109"/>
      <c r="YF3" s="109"/>
      <c r="YG3" s="109"/>
      <c r="YH3" s="109"/>
      <c r="YI3" s="109"/>
      <c r="YJ3" s="109"/>
      <c r="YK3" s="109"/>
      <c r="YL3" s="109"/>
      <c r="YM3" s="109"/>
      <c r="YN3" s="109"/>
      <c r="YO3" s="109"/>
      <c r="YP3" s="109"/>
      <c r="YQ3" s="109"/>
      <c r="YR3" s="109"/>
      <c r="YS3" s="109"/>
      <c r="YT3" s="109"/>
      <c r="YU3" s="109"/>
      <c r="YV3" s="109"/>
      <c r="YW3" s="109"/>
      <c r="YX3" s="109"/>
      <c r="YY3" s="109"/>
      <c r="YZ3" s="109"/>
      <c r="ZA3" s="109"/>
      <c r="ZB3" s="109"/>
      <c r="ZC3" s="109"/>
      <c r="ZD3" s="109"/>
      <c r="ZE3" s="109"/>
      <c r="ZF3" s="109"/>
      <c r="ZG3" s="109"/>
      <c r="ZH3" s="109"/>
      <c r="ZI3" s="109"/>
      <c r="ZJ3" s="109"/>
      <c r="ZK3" s="109"/>
      <c r="ZL3" s="109"/>
      <c r="ZM3" s="109"/>
      <c r="ZN3" s="109"/>
      <c r="ZO3" s="109"/>
      <c r="ZP3" s="109"/>
      <c r="ZQ3" s="109"/>
      <c r="ZR3" s="109"/>
      <c r="ZS3" s="109"/>
      <c r="ZT3" s="109"/>
      <c r="ZU3" s="109"/>
      <c r="ZV3" s="109"/>
      <c r="ZW3" s="109"/>
      <c r="ZX3" s="109"/>
      <c r="ZY3" s="109"/>
      <c r="ZZ3" s="109"/>
      <c r="AAA3" s="109"/>
      <c r="AAB3" s="109"/>
      <c r="AAC3" s="109"/>
      <c r="AAD3" s="109"/>
      <c r="AAE3" s="109"/>
      <c r="AAF3" s="109"/>
      <c r="AAG3" s="109"/>
      <c r="AAH3" s="109"/>
      <c r="AAI3" s="109"/>
      <c r="AAJ3" s="109"/>
      <c r="AAK3" s="109"/>
      <c r="AAL3" s="109"/>
      <c r="AAM3" s="109"/>
      <c r="AAN3" s="109"/>
      <c r="AAO3" s="109"/>
      <c r="AAP3" s="109"/>
      <c r="AAQ3" s="109"/>
      <c r="AAR3" s="109"/>
      <c r="AAS3" s="109"/>
      <c r="AAT3" s="109"/>
      <c r="AAU3" s="109"/>
      <c r="AAV3" s="109"/>
      <c r="AAW3" s="109"/>
      <c r="AAX3" s="109"/>
      <c r="AAY3" s="109"/>
      <c r="AAZ3" s="109"/>
      <c r="ABA3" s="109"/>
      <c r="ABB3" s="109"/>
      <c r="ABC3" s="109"/>
      <c r="ABD3" s="109"/>
      <c r="ABE3" s="109"/>
      <c r="ABF3" s="109"/>
      <c r="ABG3" s="109"/>
      <c r="ABH3" s="109"/>
      <c r="ABI3" s="109"/>
      <c r="ABJ3" s="109"/>
      <c r="ABK3" s="109"/>
      <c r="ABL3" s="109"/>
      <c r="ABM3" s="109"/>
      <c r="ABN3" s="109"/>
      <c r="ABO3" s="109"/>
      <c r="ABP3" s="109"/>
      <c r="ABQ3" s="109"/>
      <c r="ABR3" s="109"/>
      <c r="ABS3" s="109"/>
      <c r="ABT3" s="109"/>
      <c r="ABU3" s="109"/>
      <c r="ABV3" s="109"/>
      <c r="ABW3" s="109"/>
      <c r="ABX3" s="109"/>
      <c r="ABY3" s="109"/>
      <c r="ABZ3" s="109"/>
      <c r="ACA3" s="109"/>
      <c r="ACB3" s="109"/>
      <c r="ACC3" s="109"/>
      <c r="ACD3" s="109"/>
      <c r="ACE3" s="109"/>
      <c r="ACF3" s="109"/>
      <c r="ACG3" s="109"/>
      <c r="ACH3" s="109"/>
      <c r="ACI3" s="109"/>
      <c r="ACJ3" s="109"/>
      <c r="ACK3" s="109"/>
      <c r="ACL3" s="109"/>
      <c r="ACM3" s="109"/>
      <c r="ACN3" s="109"/>
      <c r="ACO3" s="109"/>
      <c r="ACP3" s="109"/>
      <c r="ACQ3" s="109"/>
      <c r="ACR3" s="109"/>
      <c r="ACS3" s="109"/>
      <c r="ACT3" s="109"/>
      <c r="ACU3" s="109"/>
      <c r="ACV3" s="109"/>
      <c r="ACW3" s="109"/>
      <c r="ACX3" s="109"/>
      <c r="ACY3" s="109"/>
      <c r="ACZ3" s="109"/>
      <c r="ADA3" s="109"/>
      <c r="ADB3" s="109"/>
      <c r="ADC3" s="109"/>
      <c r="ADD3" s="109"/>
      <c r="ADE3" s="109"/>
      <c r="ADF3" s="109"/>
      <c r="ADG3" s="109"/>
      <c r="ADH3" s="109"/>
      <c r="ADI3" s="109"/>
      <c r="ADJ3" s="109"/>
      <c r="ADK3" s="109"/>
      <c r="ADL3" s="109"/>
      <c r="ADM3" s="109"/>
      <c r="ADN3" s="109"/>
      <c r="ADO3" s="109"/>
      <c r="ADP3" s="109"/>
      <c r="ADQ3" s="109"/>
      <c r="ADR3" s="109"/>
      <c r="ADS3" s="109"/>
      <c r="ADT3" s="109"/>
      <c r="ADU3" s="109"/>
      <c r="ADV3" s="109"/>
      <c r="ADW3" s="109"/>
      <c r="ADX3" s="109"/>
      <c r="ADY3" s="109"/>
      <c r="ADZ3" s="109"/>
      <c r="AEA3" s="109"/>
      <c r="AEB3" s="109"/>
      <c r="AEC3" s="109"/>
      <c r="AED3" s="109"/>
      <c r="AEE3" s="109"/>
      <c r="AEF3" s="109"/>
      <c r="AEG3" s="109"/>
      <c r="AEH3" s="109"/>
      <c r="AEI3" s="109"/>
      <c r="AEJ3" s="109"/>
      <c r="AEK3" s="109"/>
      <c r="AEL3" s="109"/>
      <c r="AEM3" s="109"/>
      <c r="AEN3" s="109"/>
      <c r="AEO3" s="109"/>
      <c r="AEP3" s="109"/>
      <c r="AEQ3" s="109"/>
      <c r="AER3" s="109"/>
      <c r="AES3" s="109"/>
      <c r="AET3" s="109"/>
      <c r="AEU3" s="109"/>
      <c r="AEV3" s="109"/>
      <c r="AEW3" s="109"/>
      <c r="AEX3" s="109"/>
      <c r="AEY3" s="109"/>
      <c r="AEZ3" s="109"/>
      <c r="AFA3" s="109"/>
      <c r="AFB3" s="109"/>
      <c r="AFC3" s="109"/>
      <c r="AFD3" s="109"/>
      <c r="AFE3" s="109"/>
      <c r="AFF3" s="109"/>
      <c r="AFG3" s="109"/>
      <c r="AFH3" s="109"/>
      <c r="AFI3" s="109"/>
      <c r="AFJ3" s="109"/>
      <c r="AFK3" s="109"/>
      <c r="AFL3" s="109"/>
      <c r="AFM3" s="109"/>
      <c r="AFN3" s="109"/>
      <c r="AFO3" s="109"/>
      <c r="AFP3" s="109"/>
      <c r="AFQ3" s="109"/>
      <c r="AFR3" s="109"/>
      <c r="AFS3" s="109"/>
      <c r="AFT3" s="109"/>
      <c r="AFU3" s="109"/>
      <c r="AFV3" s="109"/>
      <c r="AFW3" s="109"/>
      <c r="AFX3" s="109"/>
      <c r="AFY3" s="109"/>
      <c r="AFZ3" s="109"/>
      <c r="AGA3" s="109"/>
      <c r="AGB3" s="109"/>
      <c r="AGC3" s="109"/>
      <c r="AGD3" s="109"/>
      <c r="AGE3" s="109"/>
      <c r="AGF3" s="109"/>
      <c r="AGG3" s="109"/>
      <c r="AGH3" s="109"/>
      <c r="AGI3" s="109"/>
      <c r="AGJ3" s="109"/>
      <c r="AGK3" s="109"/>
      <c r="AGL3" s="109"/>
      <c r="AGM3" s="109"/>
      <c r="AGN3" s="109"/>
      <c r="AGO3" s="109"/>
      <c r="AGP3" s="109"/>
      <c r="AGQ3" s="109"/>
      <c r="AGR3" s="109"/>
      <c r="AGS3" s="109"/>
      <c r="AGT3" s="109"/>
      <c r="AGU3" s="109"/>
      <c r="AGV3" s="109"/>
      <c r="AGW3" s="109"/>
      <c r="AGX3" s="109"/>
      <c r="AGY3" s="109"/>
      <c r="AGZ3" s="109"/>
      <c r="AHA3" s="109"/>
      <c r="AHB3" s="109"/>
      <c r="AHC3" s="109"/>
      <c r="AHD3" s="109"/>
      <c r="AHE3" s="109"/>
      <c r="AHF3" s="109"/>
      <c r="AHG3" s="109"/>
      <c r="AHH3" s="109"/>
      <c r="AHI3" s="109"/>
      <c r="AHJ3" s="109"/>
      <c r="AHK3" s="109"/>
      <c r="AHL3" s="109"/>
      <c r="AHM3" s="109"/>
      <c r="AHN3" s="109"/>
      <c r="AHO3" s="109"/>
      <c r="AHP3" s="109"/>
      <c r="AHQ3" s="109"/>
      <c r="AHR3" s="109"/>
      <c r="AHS3" s="109"/>
      <c r="AHT3" s="109"/>
      <c r="AHU3" s="109"/>
      <c r="AHV3" s="109"/>
      <c r="AHW3" s="109"/>
      <c r="AHX3" s="109"/>
      <c r="AHY3" s="109"/>
      <c r="AHZ3" s="109"/>
      <c r="AIA3" s="109"/>
      <c r="AIB3" s="109"/>
      <c r="AIC3" s="109"/>
      <c r="AID3" s="109"/>
      <c r="AIE3" s="109"/>
      <c r="AIF3" s="109"/>
      <c r="AIG3" s="109"/>
      <c r="AIH3" s="109"/>
      <c r="AII3" s="109"/>
      <c r="AIJ3" s="109"/>
      <c r="AIK3" s="109"/>
      <c r="AIL3" s="109"/>
      <c r="AIM3" s="109"/>
      <c r="AIN3" s="109"/>
      <c r="AIO3" s="109"/>
      <c r="AIP3" s="109"/>
      <c r="AIQ3" s="109"/>
      <c r="AIR3" s="109"/>
      <c r="AIS3" s="109"/>
      <c r="AIT3" s="109"/>
      <c r="AIU3" s="109"/>
      <c r="AIV3" s="109"/>
      <c r="AIW3" s="109"/>
      <c r="AIX3" s="109"/>
      <c r="AIY3" s="109"/>
      <c r="AIZ3" s="109"/>
      <c r="AJA3" s="109"/>
      <c r="AJB3" s="109"/>
      <c r="AJC3" s="109"/>
      <c r="AJD3" s="109"/>
      <c r="AJE3" s="109"/>
      <c r="AJF3" s="109"/>
      <c r="AJG3" s="109"/>
      <c r="AJH3" s="109"/>
      <c r="AJI3" s="109"/>
      <c r="AJJ3" s="109"/>
      <c r="AJK3" s="109"/>
      <c r="AJL3" s="109"/>
      <c r="AJM3" s="109"/>
      <c r="AJN3" s="109"/>
      <c r="AJO3" s="109"/>
      <c r="AJP3" s="109"/>
      <c r="AJQ3" s="109"/>
      <c r="AJR3" s="109"/>
      <c r="AJS3" s="109"/>
      <c r="AJT3" s="109"/>
      <c r="AJU3" s="109"/>
      <c r="AJV3" s="109"/>
      <c r="AJW3" s="109"/>
      <c r="AJX3" s="109"/>
      <c r="AJY3" s="109"/>
      <c r="AJZ3" s="109"/>
      <c r="AKA3" s="109"/>
      <c r="AKB3" s="109"/>
      <c r="AKC3" s="109"/>
      <c r="AKD3" s="109"/>
      <c r="AKE3" s="109"/>
      <c r="AKF3" s="109"/>
      <c r="AKG3" s="109"/>
      <c r="AKH3" s="109"/>
      <c r="AKI3" s="109"/>
      <c r="AKJ3" s="109"/>
      <c r="AKK3" s="109"/>
      <c r="AKL3" s="109"/>
      <c r="AKM3" s="109"/>
      <c r="AKN3" s="109"/>
      <c r="AKO3" s="109"/>
      <c r="AKP3" s="109"/>
      <c r="AKQ3" s="109"/>
      <c r="AKR3" s="109"/>
      <c r="AKS3" s="109"/>
      <c r="AKT3" s="109"/>
      <c r="AKU3" s="109"/>
      <c r="AKV3" s="109"/>
      <c r="AKW3" s="109"/>
      <c r="AKX3" s="109"/>
      <c r="AKY3" s="109"/>
      <c r="AKZ3" s="109"/>
      <c r="ALA3" s="109"/>
      <c r="ALB3" s="109"/>
      <c r="ALC3" s="109"/>
      <c r="ALD3" s="109"/>
      <c r="ALE3" s="109"/>
      <c r="ALF3" s="109"/>
      <c r="ALG3" s="109"/>
      <c r="ALH3" s="109"/>
      <c r="ALI3" s="109"/>
      <c r="ALJ3" s="109"/>
      <c r="ALK3" s="109"/>
      <c r="ALL3" s="109"/>
      <c r="ALM3" s="109"/>
      <c r="ALN3" s="109"/>
      <c r="ALO3" s="109"/>
      <c r="ALP3" s="109"/>
      <c r="ALQ3" s="109"/>
      <c r="ALR3" s="109"/>
      <c r="ALS3" s="109"/>
      <c r="ALT3" s="109"/>
      <c r="ALU3" s="109"/>
      <c r="ALV3" s="109"/>
      <c r="ALW3" s="109"/>
      <c r="ALX3" s="109"/>
      <c r="ALY3" s="109"/>
      <c r="ALZ3" s="109"/>
      <c r="AMA3" s="109"/>
      <c r="AMB3" s="109"/>
    </row>
    <row r="4" spans="1:1016" s="108" customFormat="1" ht="33.65" customHeight="1" thickTop="1" thickBot="1" x14ac:dyDescent="0.4">
      <c r="A4" s="281"/>
      <c r="B4" s="288"/>
      <c r="C4" s="267"/>
      <c r="D4" s="267"/>
      <c r="E4" s="267"/>
      <c r="F4" s="268"/>
      <c r="G4" s="198"/>
      <c r="H4" s="216" t="str">
        <f>'Data HANDS OFF'!AD42</f>
        <v xml:space="preserve">Der Studienplan hilft mit seiner Farbkodierung bei Ihrer Orientierung und der Zeugniserstellung. Verbindlich sind jedoch die Regularien Ihrer Fachprüfungsordnung. </v>
      </c>
      <c r="I4" s="273" t="str">
        <f xml:space="preserve"> IF('Data HANDS OFF'!$A$67="DE","Studienbeginn im o.l. genannten Studiengang:","Start of studies in the above-mentioned degree program")</f>
        <v>Studienbeginn im o.l. genannten Studiengang:</v>
      </c>
      <c r="J4" s="274"/>
      <c r="K4" s="275"/>
      <c r="L4" s="201" t="s">
        <v>49</v>
      </c>
      <c r="M4" s="290" t="str">
        <f>"← "&amp;CHAR(10) &amp; "Admin. Info ↑"</f>
        <v>← 
Admin. Info ↑</v>
      </c>
      <c r="N4" s="117" t="str">
        <f>'Data HANDS OFF'!AD6</f>
        <v>CPs von fertigen Modulen</v>
      </c>
      <c r="O4" s="217"/>
      <c r="P4" s="112"/>
      <c r="Q4" s="113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  <c r="IW4" s="109"/>
      <c r="IX4" s="109"/>
      <c r="IY4" s="109"/>
      <c r="IZ4" s="109"/>
      <c r="JA4" s="109"/>
      <c r="JB4" s="109"/>
      <c r="JC4" s="109"/>
      <c r="JD4" s="109"/>
      <c r="JE4" s="109"/>
      <c r="JF4" s="109"/>
      <c r="JG4" s="109"/>
      <c r="JH4" s="109"/>
      <c r="JI4" s="109"/>
      <c r="JJ4" s="109"/>
      <c r="JK4" s="109"/>
      <c r="JL4" s="109"/>
      <c r="JM4" s="109"/>
      <c r="JN4" s="109"/>
      <c r="JO4" s="109"/>
      <c r="JP4" s="109"/>
      <c r="JQ4" s="109"/>
      <c r="JR4" s="109"/>
      <c r="JS4" s="109"/>
      <c r="JT4" s="109"/>
      <c r="JU4" s="109"/>
      <c r="JV4" s="109"/>
      <c r="JW4" s="109"/>
      <c r="JX4" s="109"/>
      <c r="JY4" s="109"/>
      <c r="JZ4" s="109"/>
      <c r="KA4" s="109"/>
      <c r="KB4" s="109"/>
      <c r="KC4" s="109"/>
      <c r="KD4" s="109"/>
      <c r="KE4" s="109"/>
      <c r="KF4" s="109"/>
      <c r="KG4" s="109"/>
      <c r="KH4" s="109"/>
      <c r="KI4" s="109"/>
      <c r="KJ4" s="109"/>
      <c r="KK4" s="109"/>
      <c r="KL4" s="109"/>
      <c r="KM4" s="109"/>
      <c r="KN4" s="109"/>
      <c r="KO4" s="109"/>
      <c r="KP4" s="109"/>
      <c r="KQ4" s="109"/>
      <c r="KR4" s="109"/>
      <c r="KS4" s="109"/>
      <c r="KT4" s="109"/>
      <c r="KU4" s="109"/>
      <c r="KV4" s="109"/>
      <c r="KW4" s="109"/>
      <c r="KX4" s="109"/>
      <c r="KY4" s="109"/>
      <c r="KZ4" s="109"/>
      <c r="LA4" s="109"/>
      <c r="LB4" s="109"/>
      <c r="LC4" s="109"/>
      <c r="LD4" s="109"/>
      <c r="LE4" s="109"/>
      <c r="LF4" s="109"/>
      <c r="LG4" s="109"/>
      <c r="LH4" s="109"/>
      <c r="LI4" s="109"/>
      <c r="LJ4" s="109"/>
      <c r="LK4" s="109"/>
      <c r="LL4" s="109"/>
      <c r="LM4" s="109"/>
      <c r="LN4" s="109"/>
      <c r="LO4" s="109"/>
      <c r="LP4" s="109"/>
      <c r="LQ4" s="109"/>
      <c r="LR4" s="109"/>
      <c r="LS4" s="109"/>
      <c r="LT4" s="109"/>
      <c r="LU4" s="109"/>
      <c r="LV4" s="109"/>
      <c r="LW4" s="109"/>
      <c r="LX4" s="109"/>
      <c r="LY4" s="109"/>
      <c r="LZ4" s="109"/>
      <c r="MA4" s="109"/>
      <c r="MB4" s="109"/>
      <c r="MC4" s="109"/>
      <c r="MD4" s="109"/>
      <c r="ME4" s="109"/>
      <c r="MF4" s="109"/>
      <c r="MG4" s="109"/>
      <c r="MH4" s="109"/>
      <c r="MI4" s="109"/>
      <c r="MJ4" s="109"/>
      <c r="MK4" s="109"/>
      <c r="ML4" s="109"/>
      <c r="MM4" s="109"/>
      <c r="MN4" s="109"/>
      <c r="MO4" s="109"/>
      <c r="MP4" s="109"/>
      <c r="MQ4" s="109"/>
      <c r="MR4" s="109"/>
      <c r="MS4" s="109"/>
      <c r="MT4" s="109"/>
      <c r="MU4" s="109"/>
      <c r="MV4" s="109"/>
      <c r="MW4" s="109"/>
      <c r="MX4" s="109"/>
      <c r="MY4" s="109"/>
      <c r="MZ4" s="109"/>
      <c r="NA4" s="109"/>
      <c r="NB4" s="109"/>
      <c r="NC4" s="109"/>
      <c r="ND4" s="109"/>
      <c r="NE4" s="109"/>
      <c r="NF4" s="109"/>
      <c r="NG4" s="109"/>
      <c r="NH4" s="109"/>
      <c r="NI4" s="109"/>
      <c r="NJ4" s="109"/>
      <c r="NK4" s="109"/>
      <c r="NL4" s="109"/>
      <c r="NM4" s="109"/>
      <c r="NN4" s="109"/>
      <c r="NO4" s="109"/>
      <c r="NP4" s="109"/>
      <c r="NQ4" s="109"/>
      <c r="NR4" s="109"/>
      <c r="NS4" s="109"/>
      <c r="NT4" s="109"/>
      <c r="NU4" s="109"/>
      <c r="NV4" s="109"/>
      <c r="NW4" s="109"/>
      <c r="NX4" s="109"/>
      <c r="NY4" s="109"/>
      <c r="NZ4" s="109"/>
      <c r="OA4" s="109"/>
      <c r="OB4" s="109"/>
      <c r="OC4" s="109"/>
      <c r="OD4" s="109"/>
      <c r="OE4" s="109"/>
      <c r="OF4" s="109"/>
      <c r="OG4" s="109"/>
      <c r="OH4" s="109"/>
      <c r="OI4" s="109"/>
      <c r="OJ4" s="109"/>
      <c r="OK4" s="109"/>
      <c r="OL4" s="109"/>
      <c r="OM4" s="109"/>
      <c r="ON4" s="109"/>
      <c r="OO4" s="109"/>
      <c r="OP4" s="109"/>
      <c r="OQ4" s="109"/>
      <c r="OR4" s="109"/>
      <c r="OS4" s="109"/>
      <c r="OT4" s="109"/>
      <c r="OU4" s="109"/>
      <c r="OV4" s="109"/>
      <c r="OW4" s="109"/>
      <c r="OX4" s="109"/>
      <c r="OY4" s="109"/>
      <c r="OZ4" s="109"/>
      <c r="PA4" s="109"/>
      <c r="PB4" s="109"/>
      <c r="PC4" s="109"/>
      <c r="PD4" s="109"/>
      <c r="PE4" s="109"/>
      <c r="PF4" s="109"/>
      <c r="PG4" s="109"/>
      <c r="PH4" s="109"/>
      <c r="PI4" s="109"/>
      <c r="PJ4" s="109"/>
      <c r="PK4" s="109"/>
      <c r="PL4" s="109"/>
      <c r="PM4" s="109"/>
      <c r="PN4" s="109"/>
      <c r="PO4" s="109"/>
      <c r="PP4" s="109"/>
      <c r="PQ4" s="109"/>
      <c r="PR4" s="109"/>
      <c r="PS4" s="109"/>
      <c r="PT4" s="109"/>
      <c r="PU4" s="109"/>
      <c r="PV4" s="109"/>
      <c r="PW4" s="109"/>
      <c r="PX4" s="109"/>
      <c r="PY4" s="109"/>
      <c r="PZ4" s="109"/>
      <c r="QA4" s="109"/>
      <c r="QB4" s="109"/>
      <c r="QC4" s="109"/>
      <c r="QD4" s="109"/>
      <c r="QE4" s="109"/>
      <c r="QF4" s="109"/>
      <c r="QG4" s="109"/>
      <c r="QH4" s="109"/>
      <c r="QI4" s="109"/>
      <c r="QJ4" s="109"/>
      <c r="QK4" s="109"/>
      <c r="QL4" s="109"/>
      <c r="QM4" s="109"/>
      <c r="QN4" s="109"/>
      <c r="QO4" s="109"/>
      <c r="QP4" s="109"/>
      <c r="QQ4" s="109"/>
      <c r="QR4" s="109"/>
      <c r="QS4" s="109"/>
      <c r="QT4" s="109"/>
      <c r="QU4" s="109"/>
      <c r="QV4" s="109"/>
      <c r="QW4" s="109"/>
      <c r="QX4" s="109"/>
      <c r="QY4" s="109"/>
      <c r="QZ4" s="109"/>
      <c r="RA4" s="109"/>
      <c r="RB4" s="109"/>
      <c r="RC4" s="109"/>
      <c r="RD4" s="109"/>
      <c r="RE4" s="109"/>
      <c r="RF4" s="109"/>
      <c r="RG4" s="109"/>
      <c r="RH4" s="109"/>
      <c r="RI4" s="109"/>
      <c r="RJ4" s="109"/>
      <c r="RK4" s="109"/>
      <c r="RL4" s="109"/>
      <c r="RM4" s="109"/>
      <c r="RN4" s="109"/>
      <c r="RO4" s="109"/>
      <c r="RP4" s="109"/>
      <c r="RQ4" s="109"/>
      <c r="RR4" s="109"/>
      <c r="RS4" s="109"/>
      <c r="RT4" s="109"/>
      <c r="RU4" s="109"/>
      <c r="RV4" s="109"/>
      <c r="RW4" s="109"/>
      <c r="RX4" s="109"/>
      <c r="RY4" s="109"/>
      <c r="RZ4" s="109"/>
      <c r="SA4" s="109"/>
      <c r="SB4" s="109"/>
      <c r="SC4" s="109"/>
      <c r="SD4" s="109"/>
      <c r="SE4" s="109"/>
      <c r="SF4" s="109"/>
      <c r="SG4" s="109"/>
      <c r="SH4" s="109"/>
      <c r="SI4" s="109"/>
      <c r="SJ4" s="109"/>
      <c r="SK4" s="109"/>
      <c r="SL4" s="109"/>
      <c r="SM4" s="109"/>
      <c r="SN4" s="109"/>
      <c r="SO4" s="109"/>
      <c r="SP4" s="109"/>
      <c r="SQ4" s="109"/>
      <c r="SR4" s="109"/>
      <c r="SS4" s="109"/>
      <c r="ST4" s="109"/>
      <c r="SU4" s="109"/>
      <c r="SV4" s="109"/>
      <c r="SW4" s="109"/>
      <c r="SX4" s="109"/>
      <c r="SY4" s="109"/>
      <c r="SZ4" s="109"/>
      <c r="TA4" s="109"/>
      <c r="TB4" s="109"/>
      <c r="TC4" s="109"/>
      <c r="TD4" s="109"/>
      <c r="TE4" s="109"/>
      <c r="TF4" s="109"/>
      <c r="TG4" s="109"/>
      <c r="TH4" s="109"/>
      <c r="TI4" s="109"/>
      <c r="TJ4" s="109"/>
      <c r="TK4" s="109"/>
      <c r="TL4" s="109"/>
      <c r="TM4" s="109"/>
      <c r="TN4" s="109"/>
      <c r="TO4" s="109"/>
      <c r="TP4" s="109"/>
      <c r="TQ4" s="109"/>
      <c r="TR4" s="109"/>
      <c r="TS4" s="109"/>
      <c r="TT4" s="109"/>
      <c r="TU4" s="109"/>
      <c r="TV4" s="109"/>
      <c r="TW4" s="109"/>
      <c r="TX4" s="109"/>
      <c r="TY4" s="109"/>
      <c r="TZ4" s="109"/>
      <c r="UA4" s="109"/>
      <c r="UB4" s="109"/>
      <c r="UC4" s="109"/>
      <c r="UD4" s="109"/>
      <c r="UE4" s="109"/>
      <c r="UF4" s="109"/>
      <c r="UG4" s="109"/>
      <c r="UH4" s="109"/>
      <c r="UI4" s="109"/>
      <c r="UJ4" s="109"/>
      <c r="UK4" s="109"/>
      <c r="UL4" s="109"/>
      <c r="UM4" s="109"/>
      <c r="UN4" s="109"/>
      <c r="UO4" s="109"/>
      <c r="UP4" s="109"/>
      <c r="UQ4" s="109"/>
      <c r="UR4" s="109"/>
      <c r="US4" s="109"/>
      <c r="UT4" s="109"/>
      <c r="UU4" s="109"/>
      <c r="UV4" s="109"/>
      <c r="UW4" s="109"/>
      <c r="UX4" s="109"/>
      <c r="UY4" s="109"/>
      <c r="UZ4" s="109"/>
      <c r="VA4" s="109"/>
      <c r="VB4" s="109"/>
      <c r="VC4" s="109"/>
      <c r="VD4" s="109"/>
      <c r="VE4" s="109"/>
      <c r="VF4" s="109"/>
      <c r="VG4" s="109"/>
      <c r="VH4" s="109"/>
      <c r="VI4" s="109"/>
      <c r="VJ4" s="109"/>
      <c r="VK4" s="109"/>
      <c r="VL4" s="109"/>
      <c r="VM4" s="109"/>
      <c r="VN4" s="109"/>
      <c r="VO4" s="109"/>
      <c r="VP4" s="109"/>
      <c r="VQ4" s="109"/>
      <c r="VR4" s="109"/>
      <c r="VS4" s="109"/>
      <c r="VT4" s="109"/>
      <c r="VU4" s="109"/>
      <c r="VV4" s="109"/>
      <c r="VW4" s="109"/>
      <c r="VX4" s="109"/>
      <c r="VY4" s="109"/>
      <c r="VZ4" s="109"/>
      <c r="WA4" s="109"/>
      <c r="WB4" s="109"/>
      <c r="WC4" s="109"/>
      <c r="WD4" s="109"/>
      <c r="WE4" s="109"/>
      <c r="WF4" s="109"/>
      <c r="WG4" s="109"/>
      <c r="WH4" s="109"/>
      <c r="WI4" s="109"/>
      <c r="WJ4" s="109"/>
      <c r="WK4" s="109"/>
      <c r="WL4" s="109"/>
      <c r="WM4" s="109"/>
      <c r="WN4" s="109"/>
      <c r="WO4" s="109"/>
      <c r="WP4" s="109"/>
      <c r="WQ4" s="109"/>
      <c r="WR4" s="109"/>
      <c r="WS4" s="109"/>
      <c r="WT4" s="109"/>
      <c r="WU4" s="109"/>
      <c r="WV4" s="109"/>
      <c r="WW4" s="109"/>
      <c r="WX4" s="109"/>
      <c r="WY4" s="109"/>
      <c r="WZ4" s="109"/>
      <c r="XA4" s="109"/>
      <c r="XB4" s="109"/>
      <c r="XC4" s="109"/>
      <c r="XD4" s="109"/>
      <c r="XE4" s="109"/>
      <c r="XF4" s="109"/>
      <c r="XG4" s="109"/>
      <c r="XH4" s="109"/>
      <c r="XI4" s="109"/>
      <c r="XJ4" s="109"/>
      <c r="XK4" s="109"/>
      <c r="XL4" s="109"/>
      <c r="XM4" s="109"/>
      <c r="XN4" s="109"/>
      <c r="XO4" s="109"/>
      <c r="XP4" s="109"/>
      <c r="XQ4" s="109"/>
      <c r="XR4" s="109"/>
      <c r="XS4" s="109"/>
      <c r="XT4" s="109"/>
      <c r="XU4" s="109"/>
      <c r="XV4" s="109"/>
      <c r="XW4" s="109"/>
      <c r="XX4" s="109"/>
      <c r="XY4" s="109"/>
      <c r="XZ4" s="109"/>
      <c r="YA4" s="109"/>
      <c r="YB4" s="109"/>
      <c r="YC4" s="109"/>
      <c r="YD4" s="109"/>
      <c r="YE4" s="109"/>
      <c r="YF4" s="109"/>
      <c r="YG4" s="109"/>
      <c r="YH4" s="109"/>
      <c r="YI4" s="109"/>
      <c r="YJ4" s="109"/>
      <c r="YK4" s="109"/>
      <c r="YL4" s="109"/>
      <c r="YM4" s="109"/>
      <c r="YN4" s="109"/>
      <c r="YO4" s="109"/>
      <c r="YP4" s="109"/>
      <c r="YQ4" s="109"/>
      <c r="YR4" s="109"/>
      <c r="YS4" s="109"/>
      <c r="YT4" s="109"/>
      <c r="YU4" s="109"/>
      <c r="YV4" s="109"/>
      <c r="YW4" s="109"/>
      <c r="YX4" s="109"/>
      <c r="YY4" s="109"/>
      <c r="YZ4" s="109"/>
      <c r="ZA4" s="109"/>
      <c r="ZB4" s="109"/>
      <c r="ZC4" s="109"/>
      <c r="ZD4" s="109"/>
      <c r="ZE4" s="109"/>
      <c r="ZF4" s="109"/>
      <c r="ZG4" s="109"/>
      <c r="ZH4" s="109"/>
      <c r="ZI4" s="109"/>
      <c r="ZJ4" s="109"/>
      <c r="ZK4" s="109"/>
      <c r="ZL4" s="109"/>
      <c r="ZM4" s="109"/>
      <c r="ZN4" s="109"/>
      <c r="ZO4" s="109"/>
      <c r="ZP4" s="109"/>
      <c r="ZQ4" s="109"/>
      <c r="ZR4" s="109"/>
      <c r="ZS4" s="109"/>
      <c r="ZT4" s="109"/>
      <c r="ZU4" s="109"/>
      <c r="ZV4" s="109"/>
      <c r="ZW4" s="109"/>
      <c r="ZX4" s="109"/>
      <c r="ZY4" s="109"/>
      <c r="ZZ4" s="109"/>
      <c r="AAA4" s="109"/>
      <c r="AAB4" s="109"/>
      <c r="AAC4" s="109"/>
      <c r="AAD4" s="109"/>
      <c r="AAE4" s="109"/>
      <c r="AAF4" s="109"/>
      <c r="AAG4" s="109"/>
      <c r="AAH4" s="109"/>
      <c r="AAI4" s="109"/>
      <c r="AAJ4" s="109"/>
      <c r="AAK4" s="109"/>
      <c r="AAL4" s="109"/>
      <c r="AAM4" s="109"/>
      <c r="AAN4" s="109"/>
      <c r="AAO4" s="109"/>
      <c r="AAP4" s="109"/>
      <c r="AAQ4" s="109"/>
      <c r="AAR4" s="109"/>
      <c r="AAS4" s="109"/>
      <c r="AAT4" s="109"/>
      <c r="AAU4" s="109"/>
      <c r="AAV4" s="109"/>
      <c r="AAW4" s="109"/>
      <c r="AAX4" s="109"/>
      <c r="AAY4" s="109"/>
      <c r="AAZ4" s="109"/>
      <c r="ABA4" s="109"/>
      <c r="ABB4" s="109"/>
      <c r="ABC4" s="109"/>
      <c r="ABD4" s="109"/>
      <c r="ABE4" s="109"/>
      <c r="ABF4" s="109"/>
      <c r="ABG4" s="109"/>
      <c r="ABH4" s="109"/>
      <c r="ABI4" s="109"/>
      <c r="ABJ4" s="109"/>
      <c r="ABK4" s="109"/>
      <c r="ABL4" s="109"/>
      <c r="ABM4" s="109"/>
      <c r="ABN4" s="109"/>
      <c r="ABO4" s="109"/>
      <c r="ABP4" s="109"/>
      <c r="ABQ4" s="109"/>
      <c r="ABR4" s="109"/>
      <c r="ABS4" s="109"/>
      <c r="ABT4" s="109"/>
      <c r="ABU4" s="109"/>
      <c r="ABV4" s="109"/>
      <c r="ABW4" s="109"/>
      <c r="ABX4" s="109"/>
      <c r="ABY4" s="109"/>
      <c r="ABZ4" s="109"/>
      <c r="ACA4" s="109"/>
      <c r="ACB4" s="109"/>
      <c r="ACC4" s="109"/>
      <c r="ACD4" s="109"/>
      <c r="ACE4" s="109"/>
      <c r="ACF4" s="109"/>
      <c r="ACG4" s="109"/>
      <c r="ACH4" s="109"/>
      <c r="ACI4" s="109"/>
      <c r="ACJ4" s="109"/>
      <c r="ACK4" s="109"/>
      <c r="ACL4" s="109"/>
      <c r="ACM4" s="109"/>
      <c r="ACN4" s="109"/>
      <c r="ACO4" s="109"/>
      <c r="ACP4" s="109"/>
      <c r="ACQ4" s="109"/>
      <c r="ACR4" s="109"/>
      <c r="ACS4" s="109"/>
      <c r="ACT4" s="109"/>
      <c r="ACU4" s="109"/>
      <c r="ACV4" s="109"/>
      <c r="ACW4" s="109"/>
      <c r="ACX4" s="109"/>
      <c r="ACY4" s="109"/>
      <c r="ACZ4" s="109"/>
      <c r="ADA4" s="109"/>
      <c r="ADB4" s="109"/>
      <c r="ADC4" s="109"/>
      <c r="ADD4" s="109"/>
      <c r="ADE4" s="109"/>
      <c r="ADF4" s="109"/>
      <c r="ADG4" s="109"/>
      <c r="ADH4" s="109"/>
      <c r="ADI4" s="109"/>
      <c r="ADJ4" s="109"/>
      <c r="ADK4" s="109"/>
      <c r="ADL4" s="109"/>
      <c r="ADM4" s="109"/>
      <c r="ADN4" s="109"/>
      <c r="ADO4" s="109"/>
      <c r="ADP4" s="109"/>
      <c r="ADQ4" s="109"/>
      <c r="ADR4" s="109"/>
      <c r="ADS4" s="109"/>
      <c r="ADT4" s="109"/>
      <c r="ADU4" s="109"/>
      <c r="ADV4" s="109"/>
      <c r="ADW4" s="109"/>
      <c r="ADX4" s="109"/>
      <c r="ADY4" s="109"/>
      <c r="ADZ4" s="109"/>
      <c r="AEA4" s="109"/>
      <c r="AEB4" s="109"/>
      <c r="AEC4" s="109"/>
      <c r="AED4" s="109"/>
      <c r="AEE4" s="109"/>
      <c r="AEF4" s="109"/>
      <c r="AEG4" s="109"/>
      <c r="AEH4" s="109"/>
      <c r="AEI4" s="109"/>
      <c r="AEJ4" s="109"/>
      <c r="AEK4" s="109"/>
      <c r="AEL4" s="109"/>
      <c r="AEM4" s="109"/>
      <c r="AEN4" s="109"/>
      <c r="AEO4" s="109"/>
      <c r="AEP4" s="109"/>
      <c r="AEQ4" s="109"/>
      <c r="AER4" s="109"/>
      <c r="AES4" s="109"/>
      <c r="AET4" s="109"/>
      <c r="AEU4" s="109"/>
      <c r="AEV4" s="109"/>
      <c r="AEW4" s="109"/>
      <c r="AEX4" s="109"/>
      <c r="AEY4" s="109"/>
      <c r="AEZ4" s="109"/>
      <c r="AFA4" s="109"/>
      <c r="AFB4" s="109"/>
      <c r="AFC4" s="109"/>
      <c r="AFD4" s="109"/>
      <c r="AFE4" s="109"/>
      <c r="AFF4" s="109"/>
      <c r="AFG4" s="109"/>
      <c r="AFH4" s="109"/>
      <c r="AFI4" s="109"/>
      <c r="AFJ4" s="109"/>
      <c r="AFK4" s="109"/>
      <c r="AFL4" s="109"/>
      <c r="AFM4" s="109"/>
      <c r="AFN4" s="109"/>
      <c r="AFO4" s="109"/>
      <c r="AFP4" s="109"/>
      <c r="AFQ4" s="109"/>
      <c r="AFR4" s="109"/>
      <c r="AFS4" s="109"/>
      <c r="AFT4" s="109"/>
      <c r="AFU4" s="109"/>
      <c r="AFV4" s="109"/>
      <c r="AFW4" s="109"/>
      <c r="AFX4" s="109"/>
      <c r="AFY4" s="109"/>
      <c r="AFZ4" s="109"/>
      <c r="AGA4" s="109"/>
      <c r="AGB4" s="109"/>
      <c r="AGC4" s="109"/>
      <c r="AGD4" s="109"/>
      <c r="AGE4" s="109"/>
      <c r="AGF4" s="109"/>
      <c r="AGG4" s="109"/>
      <c r="AGH4" s="109"/>
      <c r="AGI4" s="109"/>
      <c r="AGJ4" s="109"/>
      <c r="AGK4" s="109"/>
      <c r="AGL4" s="109"/>
      <c r="AGM4" s="109"/>
      <c r="AGN4" s="109"/>
      <c r="AGO4" s="109"/>
      <c r="AGP4" s="109"/>
      <c r="AGQ4" s="109"/>
      <c r="AGR4" s="109"/>
      <c r="AGS4" s="109"/>
      <c r="AGT4" s="109"/>
      <c r="AGU4" s="109"/>
      <c r="AGV4" s="109"/>
      <c r="AGW4" s="109"/>
      <c r="AGX4" s="109"/>
      <c r="AGY4" s="109"/>
      <c r="AGZ4" s="109"/>
      <c r="AHA4" s="109"/>
      <c r="AHB4" s="109"/>
      <c r="AHC4" s="109"/>
      <c r="AHD4" s="109"/>
      <c r="AHE4" s="109"/>
      <c r="AHF4" s="109"/>
      <c r="AHG4" s="109"/>
      <c r="AHH4" s="109"/>
      <c r="AHI4" s="109"/>
      <c r="AHJ4" s="109"/>
      <c r="AHK4" s="109"/>
      <c r="AHL4" s="109"/>
      <c r="AHM4" s="109"/>
      <c r="AHN4" s="109"/>
      <c r="AHO4" s="109"/>
      <c r="AHP4" s="109"/>
      <c r="AHQ4" s="109"/>
      <c r="AHR4" s="109"/>
      <c r="AHS4" s="109"/>
      <c r="AHT4" s="109"/>
      <c r="AHU4" s="109"/>
      <c r="AHV4" s="109"/>
      <c r="AHW4" s="109"/>
      <c r="AHX4" s="109"/>
      <c r="AHY4" s="109"/>
      <c r="AHZ4" s="109"/>
      <c r="AIA4" s="109"/>
      <c r="AIB4" s="109"/>
      <c r="AIC4" s="109"/>
      <c r="AID4" s="109"/>
      <c r="AIE4" s="109"/>
      <c r="AIF4" s="109"/>
      <c r="AIG4" s="109"/>
      <c r="AIH4" s="109"/>
      <c r="AII4" s="109"/>
      <c r="AIJ4" s="109"/>
      <c r="AIK4" s="109"/>
      <c r="AIL4" s="109"/>
      <c r="AIM4" s="109"/>
      <c r="AIN4" s="109"/>
      <c r="AIO4" s="109"/>
      <c r="AIP4" s="109"/>
      <c r="AIQ4" s="109"/>
      <c r="AIR4" s="109"/>
      <c r="AIS4" s="109"/>
      <c r="AIT4" s="109"/>
      <c r="AIU4" s="109"/>
      <c r="AIV4" s="109"/>
      <c r="AIW4" s="109"/>
      <c r="AIX4" s="109"/>
      <c r="AIY4" s="109"/>
      <c r="AIZ4" s="109"/>
      <c r="AJA4" s="109"/>
      <c r="AJB4" s="109"/>
      <c r="AJC4" s="109"/>
      <c r="AJD4" s="109"/>
      <c r="AJE4" s="109"/>
      <c r="AJF4" s="109"/>
      <c r="AJG4" s="109"/>
      <c r="AJH4" s="109"/>
      <c r="AJI4" s="109"/>
      <c r="AJJ4" s="109"/>
      <c r="AJK4" s="109"/>
      <c r="AJL4" s="109"/>
      <c r="AJM4" s="109"/>
      <c r="AJN4" s="109"/>
      <c r="AJO4" s="109"/>
      <c r="AJP4" s="109"/>
      <c r="AJQ4" s="109"/>
      <c r="AJR4" s="109"/>
      <c r="AJS4" s="109"/>
      <c r="AJT4" s="109"/>
      <c r="AJU4" s="109"/>
      <c r="AJV4" s="109"/>
      <c r="AJW4" s="109"/>
      <c r="AJX4" s="109"/>
      <c r="AJY4" s="109"/>
      <c r="AJZ4" s="109"/>
      <c r="AKA4" s="109"/>
      <c r="AKB4" s="109"/>
      <c r="AKC4" s="109"/>
      <c r="AKD4" s="109"/>
      <c r="AKE4" s="109"/>
      <c r="AKF4" s="109"/>
      <c r="AKG4" s="109"/>
      <c r="AKH4" s="109"/>
      <c r="AKI4" s="109"/>
      <c r="AKJ4" s="109"/>
      <c r="AKK4" s="109"/>
      <c r="AKL4" s="109"/>
      <c r="AKM4" s="109"/>
      <c r="AKN4" s="109"/>
      <c r="AKO4" s="109"/>
      <c r="AKP4" s="109"/>
      <c r="AKQ4" s="109"/>
      <c r="AKR4" s="109"/>
      <c r="AKS4" s="109"/>
      <c r="AKT4" s="109"/>
      <c r="AKU4" s="109"/>
      <c r="AKV4" s="109"/>
      <c r="AKW4" s="109"/>
      <c r="AKX4" s="109"/>
      <c r="AKY4" s="109"/>
      <c r="AKZ4" s="109"/>
      <c r="ALA4" s="109"/>
      <c r="ALB4" s="109"/>
      <c r="ALC4" s="109"/>
      <c r="ALD4" s="109"/>
      <c r="ALE4" s="109"/>
      <c r="ALF4" s="109"/>
      <c r="ALG4" s="109"/>
      <c r="ALH4" s="109"/>
      <c r="ALI4" s="109"/>
      <c r="ALJ4" s="109"/>
      <c r="ALK4" s="109"/>
      <c r="ALL4" s="109"/>
      <c r="ALM4" s="109"/>
      <c r="ALN4" s="109"/>
      <c r="ALO4" s="109"/>
      <c r="ALP4" s="109"/>
      <c r="ALQ4" s="109"/>
      <c r="ALR4" s="109"/>
      <c r="ALS4" s="109"/>
      <c r="ALT4" s="109"/>
      <c r="ALU4" s="109"/>
      <c r="ALV4" s="109"/>
      <c r="ALW4" s="109"/>
      <c r="ALX4" s="109"/>
      <c r="ALY4" s="109"/>
      <c r="ALZ4" s="109"/>
      <c r="AMA4" s="109"/>
      <c r="AMB4" s="109"/>
    </row>
    <row r="5" spans="1:1016" s="108" customFormat="1" ht="24" customHeight="1" thickBot="1" x14ac:dyDescent="0.4">
      <c r="A5" s="114" t="str">
        <f xml:space="preserve"> IF('Data HANDS OFF'!$A$67="DE"," ↑ Vorname"," ↑ Given name (First n.)")</f>
        <v xml:space="preserve"> ↑ Vorname</v>
      </c>
      <c r="B5" s="288"/>
      <c r="C5" s="114" t="str">
        <f>'Data HANDS OFF'!AD8</f>
        <v>↑  Optional E-Mail 2</v>
      </c>
      <c r="D5" s="114"/>
      <c r="E5" s="114"/>
      <c r="F5" s="114"/>
      <c r="G5" s="114" t="str">
        <f xml:space="preserve"> IF('Data HANDS OFF'!$A$67="DE"," ↑ Straße / Nr.:"," ↑ Street / Number")</f>
        <v xml:space="preserve"> ↑ Straße / Nr.:</v>
      </c>
      <c r="H5" s="216"/>
      <c r="I5" s="273" t="str">
        <f>IF('Data HANDS OFF'!$A$67="DE", "…. Fachsemester (BSc FS od. MSc-FS) zum heutigen Datum",".... Semester (MSc) as of today's date")</f>
        <v>…. Fachsemester (BSc FS od. MSc-FS) zum heutigen Datum</v>
      </c>
      <c r="J5" s="274"/>
      <c r="K5" s="275"/>
      <c r="L5" s="201" t="s">
        <v>49</v>
      </c>
      <c r="M5" s="286" t="str">
        <f>"admin-Info:"&amp; CHAR(10) &amp;'Data HANDS OFF'!X19</f>
        <v>admin-Info:
FALSCH</v>
      </c>
      <c r="N5" s="116">
        <f xml:space="preserve"> 'Data HANDS OFF'!G204</f>
        <v>0</v>
      </c>
      <c r="O5" s="217"/>
      <c r="P5" s="112"/>
      <c r="Q5" s="113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  <c r="QU5" s="109"/>
      <c r="QV5" s="109"/>
      <c r="QW5" s="109"/>
      <c r="QX5" s="109"/>
      <c r="QY5" s="109"/>
      <c r="QZ5" s="109"/>
      <c r="RA5" s="109"/>
      <c r="RB5" s="109"/>
      <c r="RC5" s="109"/>
      <c r="RD5" s="109"/>
      <c r="RE5" s="109"/>
      <c r="RF5" s="109"/>
      <c r="RG5" s="109"/>
      <c r="RH5" s="109"/>
      <c r="RI5" s="109"/>
      <c r="RJ5" s="109"/>
      <c r="RK5" s="109"/>
      <c r="RL5" s="109"/>
      <c r="RM5" s="109"/>
      <c r="RN5" s="109"/>
      <c r="RO5" s="109"/>
      <c r="RP5" s="109"/>
      <c r="RQ5" s="109"/>
      <c r="RR5" s="109"/>
      <c r="RS5" s="109"/>
      <c r="RT5" s="109"/>
      <c r="RU5" s="109"/>
      <c r="RV5" s="109"/>
      <c r="RW5" s="109"/>
      <c r="RX5" s="109"/>
      <c r="RY5" s="109"/>
      <c r="RZ5" s="109"/>
      <c r="SA5" s="109"/>
      <c r="SB5" s="109"/>
      <c r="SC5" s="109"/>
      <c r="SD5" s="109"/>
      <c r="SE5" s="109"/>
      <c r="SF5" s="109"/>
      <c r="SG5" s="109"/>
      <c r="SH5" s="109"/>
      <c r="SI5" s="109"/>
      <c r="SJ5" s="109"/>
      <c r="SK5" s="109"/>
      <c r="SL5" s="109"/>
      <c r="SM5" s="109"/>
      <c r="SN5" s="109"/>
      <c r="SO5" s="109"/>
      <c r="SP5" s="109"/>
      <c r="SQ5" s="109"/>
      <c r="SR5" s="109"/>
      <c r="SS5" s="109"/>
      <c r="ST5" s="109"/>
      <c r="SU5" s="109"/>
      <c r="SV5" s="109"/>
      <c r="SW5" s="109"/>
      <c r="SX5" s="109"/>
      <c r="SY5" s="109"/>
      <c r="SZ5" s="109"/>
      <c r="TA5" s="109"/>
      <c r="TB5" s="109"/>
      <c r="TC5" s="109"/>
      <c r="TD5" s="109"/>
      <c r="TE5" s="109"/>
      <c r="TF5" s="109"/>
      <c r="TG5" s="109"/>
      <c r="TH5" s="109"/>
      <c r="TI5" s="109"/>
      <c r="TJ5" s="109"/>
      <c r="TK5" s="109"/>
      <c r="TL5" s="109"/>
      <c r="TM5" s="109"/>
      <c r="TN5" s="109"/>
      <c r="TO5" s="109"/>
      <c r="TP5" s="109"/>
      <c r="TQ5" s="109"/>
      <c r="TR5" s="109"/>
      <c r="TS5" s="109"/>
      <c r="TT5" s="109"/>
      <c r="TU5" s="109"/>
      <c r="TV5" s="109"/>
      <c r="TW5" s="109"/>
      <c r="TX5" s="109"/>
      <c r="TY5" s="109"/>
      <c r="TZ5" s="109"/>
      <c r="UA5" s="109"/>
      <c r="UB5" s="109"/>
      <c r="UC5" s="109"/>
      <c r="UD5" s="109"/>
      <c r="UE5" s="109"/>
      <c r="UF5" s="109"/>
      <c r="UG5" s="109"/>
      <c r="UH5" s="109"/>
      <c r="UI5" s="109"/>
      <c r="UJ5" s="109"/>
      <c r="UK5" s="109"/>
      <c r="UL5" s="109"/>
      <c r="UM5" s="109"/>
      <c r="UN5" s="109"/>
      <c r="UO5" s="109"/>
      <c r="UP5" s="109"/>
      <c r="UQ5" s="109"/>
      <c r="UR5" s="109"/>
      <c r="US5" s="109"/>
      <c r="UT5" s="109"/>
      <c r="UU5" s="109"/>
      <c r="UV5" s="109"/>
      <c r="UW5" s="109"/>
      <c r="UX5" s="109"/>
      <c r="UY5" s="109"/>
      <c r="UZ5" s="109"/>
      <c r="VA5" s="109"/>
      <c r="VB5" s="109"/>
      <c r="VC5" s="109"/>
      <c r="VD5" s="109"/>
      <c r="VE5" s="109"/>
      <c r="VF5" s="109"/>
      <c r="VG5" s="109"/>
      <c r="VH5" s="109"/>
      <c r="VI5" s="109"/>
      <c r="VJ5" s="109"/>
      <c r="VK5" s="109"/>
      <c r="VL5" s="109"/>
      <c r="VM5" s="109"/>
      <c r="VN5" s="109"/>
      <c r="VO5" s="109"/>
      <c r="VP5" s="109"/>
      <c r="VQ5" s="109"/>
      <c r="VR5" s="109"/>
      <c r="VS5" s="109"/>
      <c r="VT5" s="109"/>
      <c r="VU5" s="109"/>
      <c r="VV5" s="109"/>
      <c r="VW5" s="109"/>
      <c r="VX5" s="109"/>
      <c r="VY5" s="109"/>
      <c r="VZ5" s="109"/>
      <c r="WA5" s="109"/>
      <c r="WB5" s="109"/>
      <c r="WC5" s="109"/>
      <c r="WD5" s="109"/>
      <c r="WE5" s="109"/>
      <c r="WF5" s="109"/>
      <c r="WG5" s="109"/>
      <c r="WH5" s="109"/>
      <c r="WI5" s="109"/>
      <c r="WJ5" s="109"/>
      <c r="WK5" s="109"/>
      <c r="WL5" s="109"/>
      <c r="WM5" s="109"/>
      <c r="WN5" s="109"/>
      <c r="WO5" s="109"/>
      <c r="WP5" s="109"/>
      <c r="WQ5" s="109"/>
      <c r="WR5" s="109"/>
      <c r="WS5" s="109"/>
      <c r="WT5" s="109"/>
      <c r="WU5" s="109"/>
      <c r="WV5" s="109"/>
      <c r="WW5" s="109"/>
      <c r="WX5" s="109"/>
      <c r="WY5" s="109"/>
      <c r="WZ5" s="109"/>
      <c r="XA5" s="109"/>
      <c r="XB5" s="109"/>
      <c r="XC5" s="109"/>
      <c r="XD5" s="109"/>
      <c r="XE5" s="109"/>
      <c r="XF5" s="109"/>
      <c r="XG5" s="109"/>
      <c r="XH5" s="109"/>
      <c r="XI5" s="109"/>
      <c r="XJ5" s="109"/>
      <c r="XK5" s="109"/>
      <c r="XL5" s="109"/>
      <c r="XM5" s="109"/>
      <c r="XN5" s="109"/>
      <c r="XO5" s="109"/>
      <c r="XP5" s="109"/>
      <c r="XQ5" s="109"/>
      <c r="XR5" s="109"/>
      <c r="XS5" s="109"/>
      <c r="XT5" s="109"/>
      <c r="XU5" s="109"/>
      <c r="XV5" s="109"/>
      <c r="XW5" s="109"/>
      <c r="XX5" s="109"/>
      <c r="XY5" s="109"/>
      <c r="XZ5" s="109"/>
      <c r="YA5" s="109"/>
      <c r="YB5" s="109"/>
      <c r="YC5" s="109"/>
      <c r="YD5" s="109"/>
      <c r="YE5" s="109"/>
      <c r="YF5" s="109"/>
      <c r="YG5" s="109"/>
      <c r="YH5" s="109"/>
      <c r="YI5" s="109"/>
      <c r="YJ5" s="109"/>
      <c r="YK5" s="109"/>
      <c r="YL5" s="109"/>
      <c r="YM5" s="109"/>
      <c r="YN5" s="109"/>
      <c r="YO5" s="109"/>
      <c r="YP5" s="109"/>
      <c r="YQ5" s="109"/>
      <c r="YR5" s="109"/>
      <c r="YS5" s="109"/>
      <c r="YT5" s="109"/>
      <c r="YU5" s="109"/>
      <c r="YV5" s="109"/>
      <c r="YW5" s="109"/>
      <c r="YX5" s="109"/>
      <c r="YY5" s="109"/>
      <c r="YZ5" s="109"/>
      <c r="ZA5" s="109"/>
      <c r="ZB5" s="109"/>
      <c r="ZC5" s="109"/>
      <c r="ZD5" s="109"/>
      <c r="ZE5" s="109"/>
      <c r="ZF5" s="109"/>
      <c r="ZG5" s="109"/>
      <c r="ZH5" s="109"/>
      <c r="ZI5" s="109"/>
      <c r="ZJ5" s="109"/>
      <c r="ZK5" s="109"/>
      <c r="ZL5" s="109"/>
      <c r="ZM5" s="109"/>
      <c r="ZN5" s="109"/>
      <c r="ZO5" s="109"/>
      <c r="ZP5" s="109"/>
      <c r="ZQ5" s="109"/>
      <c r="ZR5" s="109"/>
      <c r="ZS5" s="109"/>
      <c r="ZT5" s="109"/>
      <c r="ZU5" s="109"/>
      <c r="ZV5" s="109"/>
      <c r="ZW5" s="109"/>
      <c r="ZX5" s="109"/>
      <c r="ZY5" s="109"/>
      <c r="ZZ5" s="109"/>
      <c r="AAA5" s="109"/>
      <c r="AAB5" s="109"/>
      <c r="AAC5" s="109"/>
      <c r="AAD5" s="109"/>
      <c r="AAE5" s="109"/>
      <c r="AAF5" s="109"/>
      <c r="AAG5" s="109"/>
      <c r="AAH5" s="109"/>
      <c r="AAI5" s="109"/>
      <c r="AAJ5" s="109"/>
      <c r="AAK5" s="109"/>
      <c r="AAL5" s="109"/>
      <c r="AAM5" s="109"/>
      <c r="AAN5" s="109"/>
      <c r="AAO5" s="109"/>
      <c r="AAP5" s="109"/>
      <c r="AAQ5" s="109"/>
      <c r="AAR5" s="109"/>
      <c r="AAS5" s="109"/>
      <c r="AAT5" s="109"/>
      <c r="AAU5" s="109"/>
      <c r="AAV5" s="109"/>
      <c r="AAW5" s="109"/>
      <c r="AAX5" s="109"/>
      <c r="AAY5" s="109"/>
      <c r="AAZ5" s="109"/>
      <c r="ABA5" s="109"/>
      <c r="ABB5" s="109"/>
      <c r="ABC5" s="109"/>
      <c r="ABD5" s="109"/>
      <c r="ABE5" s="109"/>
      <c r="ABF5" s="109"/>
      <c r="ABG5" s="109"/>
      <c r="ABH5" s="109"/>
      <c r="ABI5" s="109"/>
      <c r="ABJ5" s="109"/>
      <c r="ABK5" s="109"/>
      <c r="ABL5" s="109"/>
      <c r="ABM5" s="109"/>
      <c r="ABN5" s="109"/>
      <c r="ABO5" s="109"/>
      <c r="ABP5" s="109"/>
      <c r="ABQ5" s="109"/>
      <c r="ABR5" s="109"/>
      <c r="ABS5" s="109"/>
      <c r="ABT5" s="109"/>
      <c r="ABU5" s="109"/>
      <c r="ABV5" s="109"/>
      <c r="ABW5" s="109"/>
      <c r="ABX5" s="109"/>
      <c r="ABY5" s="109"/>
      <c r="ABZ5" s="109"/>
      <c r="ACA5" s="109"/>
      <c r="ACB5" s="109"/>
      <c r="ACC5" s="109"/>
      <c r="ACD5" s="109"/>
      <c r="ACE5" s="109"/>
      <c r="ACF5" s="109"/>
      <c r="ACG5" s="109"/>
      <c r="ACH5" s="109"/>
      <c r="ACI5" s="109"/>
      <c r="ACJ5" s="109"/>
      <c r="ACK5" s="109"/>
      <c r="ACL5" s="109"/>
      <c r="ACM5" s="109"/>
      <c r="ACN5" s="109"/>
      <c r="ACO5" s="109"/>
      <c r="ACP5" s="109"/>
      <c r="ACQ5" s="109"/>
      <c r="ACR5" s="109"/>
      <c r="ACS5" s="109"/>
      <c r="ACT5" s="109"/>
      <c r="ACU5" s="109"/>
      <c r="ACV5" s="109"/>
      <c r="ACW5" s="109"/>
      <c r="ACX5" s="109"/>
      <c r="ACY5" s="109"/>
      <c r="ACZ5" s="109"/>
      <c r="ADA5" s="109"/>
      <c r="ADB5" s="109"/>
      <c r="ADC5" s="109"/>
      <c r="ADD5" s="109"/>
      <c r="ADE5" s="109"/>
      <c r="ADF5" s="109"/>
      <c r="ADG5" s="109"/>
      <c r="ADH5" s="109"/>
      <c r="ADI5" s="109"/>
      <c r="ADJ5" s="109"/>
      <c r="ADK5" s="109"/>
      <c r="ADL5" s="109"/>
      <c r="ADM5" s="109"/>
      <c r="ADN5" s="109"/>
      <c r="ADO5" s="109"/>
      <c r="ADP5" s="109"/>
      <c r="ADQ5" s="109"/>
      <c r="ADR5" s="109"/>
      <c r="ADS5" s="109"/>
      <c r="ADT5" s="109"/>
      <c r="ADU5" s="109"/>
      <c r="ADV5" s="109"/>
      <c r="ADW5" s="109"/>
      <c r="ADX5" s="109"/>
      <c r="ADY5" s="109"/>
      <c r="ADZ5" s="109"/>
      <c r="AEA5" s="109"/>
      <c r="AEB5" s="109"/>
      <c r="AEC5" s="109"/>
      <c r="AED5" s="109"/>
      <c r="AEE5" s="109"/>
      <c r="AEF5" s="109"/>
      <c r="AEG5" s="109"/>
      <c r="AEH5" s="109"/>
      <c r="AEI5" s="109"/>
      <c r="AEJ5" s="109"/>
      <c r="AEK5" s="109"/>
      <c r="AEL5" s="109"/>
      <c r="AEM5" s="109"/>
      <c r="AEN5" s="109"/>
      <c r="AEO5" s="109"/>
      <c r="AEP5" s="109"/>
      <c r="AEQ5" s="109"/>
      <c r="AER5" s="109"/>
      <c r="AES5" s="109"/>
      <c r="AET5" s="109"/>
      <c r="AEU5" s="109"/>
      <c r="AEV5" s="109"/>
      <c r="AEW5" s="109"/>
      <c r="AEX5" s="109"/>
      <c r="AEY5" s="109"/>
      <c r="AEZ5" s="109"/>
      <c r="AFA5" s="109"/>
      <c r="AFB5" s="109"/>
      <c r="AFC5" s="109"/>
      <c r="AFD5" s="109"/>
      <c r="AFE5" s="109"/>
      <c r="AFF5" s="109"/>
      <c r="AFG5" s="109"/>
      <c r="AFH5" s="109"/>
      <c r="AFI5" s="109"/>
      <c r="AFJ5" s="109"/>
      <c r="AFK5" s="109"/>
      <c r="AFL5" s="109"/>
      <c r="AFM5" s="109"/>
      <c r="AFN5" s="109"/>
      <c r="AFO5" s="109"/>
      <c r="AFP5" s="109"/>
      <c r="AFQ5" s="109"/>
      <c r="AFR5" s="109"/>
      <c r="AFS5" s="109"/>
      <c r="AFT5" s="109"/>
      <c r="AFU5" s="109"/>
      <c r="AFV5" s="109"/>
      <c r="AFW5" s="109"/>
      <c r="AFX5" s="109"/>
      <c r="AFY5" s="109"/>
      <c r="AFZ5" s="109"/>
      <c r="AGA5" s="109"/>
      <c r="AGB5" s="109"/>
      <c r="AGC5" s="109"/>
      <c r="AGD5" s="109"/>
      <c r="AGE5" s="109"/>
      <c r="AGF5" s="109"/>
      <c r="AGG5" s="109"/>
      <c r="AGH5" s="109"/>
      <c r="AGI5" s="109"/>
      <c r="AGJ5" s="109"/>
      <c r="AGK5" s="109"/>
      <c r="AGL5" s="109"/>
      <c r="AGM5" s="109"/>
      <c r="AGN5" s="109"/>
      <c r="AGO5" s="109"/>
      <c r="AGP5" s="109"/>
      <c r="AGQ5" s="109"/>
      <c r="AGR5" s="109"/>
      <c r="AGS5" s="109"/>
      <c r="AGT5" s="109"/>
      <c r="AGU5" s="109"/>
      <c r="AGV5" s="109"/>
      <c r="AGW5" s="109"/>
      <c r="AGX5" s="109"/>
      <c r="AGY5" s="109"/>
      <c r="AGZ5" s="109"/>
      <c r="AHA5" s="109"/>
      <c r="AHB5" s="109"/>
      <c r="AHC5" s="109"/>
      <c r="AHD5" s="109"/>
      <c r="AHE5" s="109"/>
      <c r="AHF5" s="109"/>
      <c r="AHG5" s="109"/>
      <c r="AHH5" s="109"/>
      <c r="AHI5" s="109"/>
      <c r="AHJ5" s="109"/>
      <c r="AHK5" s="109"/>
      <c r="AHL5" s="109"/>
      <c r="AHM5" s="109"/>
      <c r="AHN5" s="109"/>
      <c r="AHO5" s="109"/>
      <c r="AHP5" s="109"/>
      <c r="AHQ5" s="109"/>
      <c r="AHR5" s="109"/>
      <c r="AHS5" s="109"/>
      <c r="AHT5" s="109"/>
      <c r="AHU5" s="109"/>
      <c r="AHV5" s="109"/>
      <c r="AHW5" s="109"/>
      <c r="AHX5" s="109"/>
      <c r="AHY5" s="109"/>
      <c r="AHZ5" s="109"/>
      <c r="AIA5" s="109"/>
      <c r="AIB5" s="109"/>
      <c r="AIC5" s="109"/>
      <c r="AID5" s="109"/>
      <c r="AIE5" s="109"/>
      <c r="AIF5" s="109"/>
      <c r="AIG5" s="109"/>
      <c r="AIH5" s="109"/>
      <c r="AII5" s="109"/>
      <c r="AIJ5" s="109"/>
      <c r="AIK5" s="109"/>
      <c r="AIL5" s="109"/>
      <c r="AIM5" s="109"/>
      <c r="AIN5" s="109"/>
      <c r="AIO5" s="109"/>
      <c r="AIP5" s="109"/>
      <c r="AIQ5" s="109"/>
      <c r="AIR5" s="109"/>
      <c r="AIS5" s="109"/>
      <c r="AIT5" s="109"/>
      <c r="AIU5" s="109"/>
      <c r="AIV5" s="109"/>
      <c r="AIW5" s="109"/>
      <c r="AIX5" s="109"/>
      <c r="AIY5" s="109"/>
      <c r="AIZ5" s="109"/>
      <c r="AJA5" s="109"/>
      <c r="AJB5" s="109"/>
      <c r="AJC5" s="109"/>
      <c r="AJD5" s="109"/>
      <c r="AJE5" s="109"/>
      <c r="AJF5" s="109"/>
      <c r="AJG5" s="109"/>
      <c r="AJH5" s="109"/>
      <c r="AJI5" s="109"/>
      <c r="AJJ5" s="109"/>
      <c r="AJK5" s="109"/>
      <c r="AJL5" s="109"/>
      <c r="AJM5" s="109"/>
      <c r="AJN5" s="109"/>
      <c r="AJO5" s="109"/>
      <c r="AJP5" s="109"/>
      <c r="AJQ5" s="109"/>
      <c r="AJR5" s="109"/>
      <c r="AJS5" s="109"/>
      <c r="AJT5" s="109"/>
      <c r="AJU5" s="109"/>
      <c r="AJV5" s="109"/>
      <c r="AJW5" s="109"/>
      <c r="AJX5" s="109"/>
      <c r="AJY5" s="109"/>
      <c r="AJZ5" s="109"/>
      <c r="AKA5" s="109"/>
      <c r="AKB5" s="109"/>
      <c r="AKC5" s="109"/>
      <c r="AKD5" s="109"/>
      <c r="AKE5" s="109"/>
      <c r="AKF5" s="109"/>
      <c r="AKG5" s="109"/>
      <c r="AKH5" s="109"/>
      <c r="AKI5" s="109"/>
      <c r="AKJ5" s="109"/>
      <c r="AKK5" s="109"/>
      <c r="AKL5" s="109"/>
      <c r="AKM5" s="109"/>
      <c r="AKN5" s="109"/>
      <c r="AKO5" s="109"/>
      <c r="AKP5" s="109"/>
      <c r="AKQ5" s="109"/>
      <c r="AKR5" s="109"/>
      <c r="AKS5" s="109"/>
      <c r="AKT5" s="109"/>
      <c r="AKU5" s="109"/>
      <c r="AKV5" s="109"/>
      <c r="AKW5" s="109"/>
      <c r="AKX5" s="109"/>
      <c r="AKY5" s="109"/>
      <c r="AKZ5" s="109"/>
      <c r="ALA5" s="109"/>
      <c r="ALB5" s="109"/>
      <c r="ALC5" s="109"/>
      <c r="ALD5" s="109"/>
      <c r="ALE5" s="109"/>
      <c r="ALF5" s="109"/>
      <c r="ALG5" s="109"/>
      <c r="ALH5" s="109"/>
      <c r="ALI5" s="109"/>
      <c r="ALJ5" s="109"/>
      <c r="ALK5" s="109"/>
      <c r="ALL5" s="109"/>
      <c r="ALM5" s="109"/>
      <c r="ALN5" s="109"/>
      <c r="ALO5" s="109"/>
      <c r="ALP5" s="109"/>
      <c r="ALQ5" s="109"/>
      <c r="ALR5" s="109"/>
      <c r="ALS5" s="109"/>
      <c r="ALT5" s="109"/>
      <c r="ALU5" s="109"/>
      <c r="ALV5" s="109"/>
      <c r="ALW5" s="109"/>
      <c r="ALX5" s="109"/>
      <c r="ALY5" s="109"/>
      <c r="ALZ5" s="109"/>
      <c r="AMA5" s="109"/>
      <c r="AMB5" s="109"/>
    </row>
    <row r="6" spans="1:1016" s="108" customFormat="1" ht="45.65" customHeight="1" thickBot="1" x14ac:dyDescent="0.4">
      <c r="A6" s="282"/>
      <c r="B6" s="289"/>
      <c r="C6" s="283"/>
      <c r="D6" s="269"/>
      <c r="E6" s="269"/>
      <c r="F6" s="269"/>
      <c r="G6" s="199"/>
      <c r="H6" s="216"/>
      <c r="I6" s="270" t="str">
        <f>IF('Data HANDS OFF'!$A$67="DE","Jedoch….Urlaubssemester / Prüfungsfristverlängerungen / Corona - Freistellungen:", "however....vacation-semester/examination-term-extensions/ Corona-extensions:")</f>
        <v>Jedoch….Urlaubssemester / Prüfungsfristverlängerungen / Corona - Freistellungen:</v>
      </c>
      <c r="J6" s="271"/>
      <c r="K6" s="272"/>
      <c r="L6" s="202" t="s">
        <v>49</v>
      </c>
      <c r="M6" s="286" t="str">
        <f>"admin-info:"&amp; CHAR(10) &amp;'Data HANDS OFF'!X20</f>
        <v>admin-info:
FALSCH</v>
      </c>
      <c r="N6" s="117" t="b">
        <f>'Data HANDS OFF'!X11</f>
        <v>0</v>
      </c>
      <c r="O6" s="217"/>
      <c r="P6" s="112"/>
      <c r="Q6" s="113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  <c r="IW6" s="109"/>
      <c r="IX6" s="109"/>
      <c r="IY6" s="109"/>
      <c r="IZ6" s="109"/>
      <c r="JA6" s="109"/>
      <c r="JB6" s="109"/>
      <c r="JC6" s="109"/>
      <c r="JD6" s="109"/>
      <c r="JE6" s="109"/>
      <c r="JF6" s="109"/>
      <c r="JG6" s="109"/>
      <c r="JH6" s="109"/>
      <c r="JI6" s="109"/>
      <c r="JJ6" s="109"/>
      <c r="JK6" s="109"/>
      <c r="JL6" s="109"/>
      <c r="JM6" s="109"/>
      <c r="JN6" s="109"/>
      <c r="JO6" s="109"/>
      <c r="JP6" s="109"/>
      <c r="JQ6" s="109"/>
      <c r="JR6" s="109"/>
      <c r="JS6" s="109"/>
      <c r="JT6" s="109"/>
      <c r="JU6" s="109"/>
      <c r="JV6" s="109"/>
      <c r="JW6" s="109"/>
      <c r="JX6" s="109"/>
      <c r="JY6" s="109"/>
      <c r="JZ6" s="109"/>
      <c r="KA6" s="109"/>
      <c r="KB6" s="109"/>
      <c r="KC6" s="109"/>
      <c r="KD6" s="109"/>
      <c r="KE6" s="109"/>
      <c r="KF6" s="109"/>
      <c r="KG6" s="109"/>
      <c r="KH6" s="109"/>
      <c r="KI6" s="109"/>
      <c r="KJ6" s="109"/>
      <c r="KK6" s="109"/>
      <c r="KL6" s="109"/>
      <c r="KM6" s="109"/>
      <c r="KN6" s="109"/>
      <c r="KO6" s="109"/>
      <c r="KP6" s="109"/>
      <c r="KQ6" s="109"/>
      <c r="KR6" s="109"/>
      <c r="KS6" s="109"/>
      <c r="KT6" s="109"/>
      <c r="KU6" s="109"/>
      <c r="KV6" s="109"/>
      <c r="KW6" s="109"/>
      <c r="KX6" s="109"/>
      <c r="KY6" s="109"/>
      <c r="KZ6" s="109"/>
      <c r="LA6" s="109"/>
      <c r="LB6" s="109"/>
      <c r="LC6" s="109"/>
      <c r="LD6" s="109"/>
      <c r="LE6" s="109"/>
      <c r="LF6" s="109"/>
      <c r="LG6" s="109"/>
      <c r="LH6" s="109"/>
      <c r="LI6" s="109"/>
      <c r="LJ6" s="109"/>
      <c r="LK6" s="109"/>
      <c r="LL6" s="109"/>
      <c r="LM6" s="109"/>
      <c r="LN6" s="109"/>
      <c r="LO6" s="109"/>
      <c r="LP6" s="109"/>
      <c r="LQ6" s="109"/>
      <c r="LR6" s="109"/>
      <c r="LS6" s="109"/>
      <c r="LT6" s="109"/>
      <c r="LU6" s="109"/>
      <c r="LV6" s="109"/>
      <c r="LW6" s="109"/>
      <c r="LX6" s="109"/>
      <c r="LY6" s="109"/>
      <c r="LZ6" s="109"/>
      <c r="MA6" s="109"/>
      <c r="MB6" s="109"/>
      <c r="MC6" s="109"/>
      <c r="MD6" s="109"/>
      <c r="ME6" s="109"/>
      <c r="MF6" s="109"/>
      <c r="MG6" s="109"/>
      <c r="MH6" s="109"/>
      <c r="MI6" s="109"/>
      <c r="MJ6" s="109"/>
      <c r="MK6" s="109"/>
      <c r="ML6" s="109"/>
      <c r="MM6" s="109"/>
      <c r="MN6" s="109"/>
      <c r="MO6" s="109"/>
      <c r="MP6" s="109"/>
      <c r="MQ6" s="109"/>
      <c r="MR6" s="109"/>
      <c r="MS6" s="109"/>
      <c r="MT6" s="109"/>
      <c r="MU6" s="109"/>
      <c r="MV6" s="109"/>
      <c r="MW6" s="109"/>
      <c r="MX6" s="109"/>
      <c r="MY6" s="109"/>
      <c r="MZ6" s="109"/>
      <c r="NA6" s="109"/>
      <c r="NB6" s="109"/>
      <c r="NC6" s="109"/>
      <c r="ND6" s="109"/>
      <c r="NE6" s="109"/>
      <c r="NF6" s="109"/>
      <c r="NG6" s="109"/>
      <c r="NH6" s="109"/>
      <c r="NI6" s="109"/>
      <c r="NJ6" s="109"/>
      <c r="NK6" s="109"/>
      <c r="NL6" s="109"/>
      <c r="NM6" s="109"/>
      <c r="NN6" s="109"/>
      <c r="NO6" s="109"/>
      <c r="NP6" s="109"/>
      <c r="NQ6" s="109"/>
      <c r="NR6" s="109"/>
      <c r="NS6" s="109"/>
      <c r="NT6" s="109"/>
      <c r="NU6" s="109"/>
      <c r="NV6" s="109"/>
      <c r="NW6" s="109"/>
      <c r="NX6" s="109"/>
      <c r="NY6" s="109"/>
      <c r="NZ6" s="109"/>
      <c r="OA6" s="109"/>
      <c r="OB6" s="109"/>
      <c r="OC6" s="109"/>
      <c r="OD6" s="109"/>
      <c r="OE6" s="109"/>
      <c r="OF6" s="109"/>
      <c r="OG6" s="109"/>
      <c r="OH6" s="109"/>
      <c r="OI6" s="109"/>
      <c r="OJ6" s="109"/>
      <c r="OK6" s="109"/>
      <c r="OL6" s="109"/>
      <c r="OM6" s="109"/>
      <c r="ON6" s="109"/>
      <c r="OO6" s="109"/>
      <c r="OP6" s="109"/>
      <c r="OQ6" s="109"/>
      <c r="OR6" s="109"/>
      <c r="OS6" s="109"/>
      <c r="OT6" s="109"/>
      <c r="OU6" s="109"/>
      <c r="OV6" s="109"/>
      <c r="OW6" s="109"/>
      <c r="OX6" s="109"/>
      <c r="OY6" s="109"/>
      <c r="OZ6" s="109"/>
      <c r="PA6" s="109"/>
      <c r="PB6" s="109"/>
      <c r="PC6" s="109"/>
      <c r="PD6" s="109"/>
      <c r="PE6" s="109"/>
      <c r="PF6" s="109"/>
      <c r="PG6" s="109"/>
      <c r="PH6" s="109"/>
      <c r="PI6" s="109"/>
      <c r="PJ6" s="109"/>
      <c r="PK6" s="109"/>
      <c r="PL6" s="109"/>
      <c r="PM6" s="109"/>
      <c r="PN6" s="109"/>
      <c r="PO6" s="109"/>
      <c r="PP6" s="109"/>
      <c r="PQ6" s="109"/>
      <c r="PR6" s="109"/>
      <c r="PS6" s="109"/>
      <c r="PT6" s="109"/>
      <c r="PU6" s="109"/>
      <c r="PV6" s="109"/>
      <c r="PW6" s="109"/>
      <c r="PX6" s="109"/>
      <c r="PY6" s="109"/>
      <c r="PZ6" s="109"/>
      <c r="QA6" s="109"/>
      <c r="QB6" s="109"/>
      <c r="QC6" s="109"/>
      <c r="QD6" s="109"/>
      <c r="QE6" s="109"/>
      <c r="QF6" s="109"/>
      <c r="QG6" s="109"/>
      <c r="QH6" s="109"/>
      <c r="QI6" s="109"/>
      <c r="QJ6" s="109"/>
      <c r="QK6" s="109"/>
      <c r="QL6" s="109"/>
      <c r="QM6" s="109"/>
      <c r="QN6" s="109"/>
      <c r="QO6" s="109"/>
      <c r="QP6" s="109"/>
      <c r="QQ6" s="109"/>
      <c r="QR6" s="109"/>
      <c r="QS6" s="109"/>
      <c r="QT6" s="109"/>
      <c r="QU6" s="109"/>
      <c r="QV6" s="109"/>
      <c r="QW6" s="109"/>
      <c r="QX6" s="109"/>
      <c r="QY6" s="109"/>
      <c r="QZ6" s="109"/>
      <c r="RA6" s="109"/>
      <c r="RB6" s="109"/>
      <c r="RC6" s="109"/>
      <c r="RD6" s="109"/>
      <c r="RE6" s="109"/>
      <c r="RF6" s="109"/>
      <c r="RG6" s="109"/>
      <c r="RH6" s="109"/>
      <c r="RI6" s="109"/>
      <c r="RJ6" s="109"/>
      <c r="RK6" s="109"/>
      <c r="RL6" s="109"/>
      <c r="RM6" s="109"/>
      <c r="RN6" s="109"/>
      <c r="RO6" s="109"/>
      <c r="RP6" s="109"/>
      <c r="RQ6" s="109"/>
      <c r="RR6" s="109"/>
      <c r="RS6" s="109"/>
      <c r="RT6" s="109"/>
      <c r="RU6" s="109"/>
      <c r="RV6" s="109"/>
      <c r="RW6" s="109"/>
      <c r="RX6" s="109"/>
      <c r="RY6" s="109"/>
      <c r="RZ6" s="109"/>
      <c r="SA6" s="109"/>
      <c r="SB6" s="109"/>
      <c r="SC6" s="109"/>
      <c r="SD6" s="109"/>
      <c r="SE6" s="109"/>
      <c r="SF6" s="109"/>
      <c r="SG6" s="109"/>
      <c r="SH6" s="109"/>
      <c r="SI6" s="109"/>
      <c r="SJ6" s="109"/>
      <c r="SK6" s="109"/>
      <c r="SL6" s="109"/>
      <c r="SM6" s="109"/>
      <c r="SN6" s="109"/>
      <c r="SO6" s="109"/>
      <c r="SP6" s="109"/>
      <c r="SQ6" s="109"/>
      <c r="SR6" s="109"/>
      <c r="SS6" s="109"/>
      <c r="ST6" s="109"/>
      <c r="SU6" s="109"/>
      <c r="SV6" s="109"/>
      <c r="SW6" s="109"/>
      <c r="SX6" s="109"/>
      <c r="SY6" s="109"/>
      <c r="SZ6" s="109"/>
      <c r="TA6" s="109"/>
      <c r="TB6" s="109"/>
      <c r="TC6" s="109"/>
      <c r="TD6" s="109"/>
      <c r="TE6" s="109"/>
      <c r="TF6" s="109"/>
      <c r="TG6" s="109"/>
      <c r="TH6" s="109"/>
      <c r="TI6" s="109"/>
      <c r="TJ6" s="109"/>
      <c r="TK6" s="109"/>
      <c r="TL6" s="109"/>
      <c r="TM6" s="109"/>
      <c r="TN6" s="109"/>
      <c r="TO6" s="109"/>
      <c r="TP6" s="109"/>
      <c r="TQ6" s="109"/>
      <c r="TR6" s="109"/>
      <c r="TS6" s="109"/>
      <c r="TT6" s="109"/>
      <c r="TU6" s="109"/>
      <c r="TV6" s="109"/>
      <c r="TW6" s="109"/>
      <c r="TX6" s="109"/>
      <c r="TY6" s="109"/>
      <c r="TZ6" s="109"/>
      <c r="UA6" s="109"/>
      <c r="UB6" s="109"/>
      <c r="UC6" s="109"/>
      <c r="UD6" s="109"/>
      <c r="UE6" s="109"/>
      <c r="UF6" s="109"/>
      <c r="UG6" s="109"/>
      <c r="UH6" s="109"/>
      <c r="UI6" s="109"/>
      <c r="UJ6" s="109"/>
      <c r="UK6" s="109"/>
      <c r="UL6" s="109"/>
      <c r="UM6" s="109"/>
      <c r="UN6" s="109"/>
      <c r="UO6" s="109"/>
      <c r="UP6" s="109"/>
      <c r="UQ6" s="109"/>
      <c r="UR6" s="109"/>
      <c r="US6" s="109"/>
      <c r="UT6" s="109"/>
      <c r="UU6" s="109"/>
      <c r="UV6" s="109"/>
      <c r="UW6" s="109"/>
      <c r="UX6" s="109"/>
      <c r="UY6" s="109"/>
      <c r="UZ6" s="109"/>
      <c r="VA6" s="109"/>
      <c r="VB6" s="109"/>
      <c r="VC6" s="109"/>
      <c r="VD6" s="109"/>
      <c r="VE6" s="109"/>
      <c r="VF6" s="109"/>
      <c r="VG6" s="109"/>
      <c r="VH6" s="109"/>
      <c r="VI6" s="109"/>
      <c r="VJ6" s="109"/>
      <c r="VK6" s="109"/>
      <c r="VL6" s="109"/>
      <c r="VM6" s="109"/>
      <c r="VN6" s="109"/>
      <c r="VO6" s="109"/>
      <c r="VP6" s="109"/>
      <c r="VQ6" s="109"/>
      <c r="VR6" s="109"/>
      <c r="VS6" s="109"/>
      <c r="VT6" s="109"/>
      <c r="VU6" s="109"/>
      <c r="VV6" s="109"/>
      <c r="VW6" s="109"/>
      <c r="VX6" s="109"/>
      <c r="VY6" s="109"/>
      <c r="VZ6" s="109"/>
      <c r="WA6" s="109"/>
      <c r="WB6" s="109"/>
      <c r="WC6" s="109"/>
      <c r="WD6" s="109"/>
      <c r="WE6" s="109"/>
      <c r="WF6" s="109"/>
      <c r="WG6" s="109"/>
      <c r="WH6" s="109"/>
      <c r="WI6" s="109"/>
      <c r="WJ6" s="109"/>
      <c r="WK6" s="109"/>
      <c r="WL6" s="109"/>
      <c r="WM6" s="109"/>
      <c r="WN6" s="109"/>
      <c r="WO6" s="109"/>
      <c r="WP6" s="109"/>
      <c r="WQ6" s="109"/>
      <c r="WR6" s="109"/>
      <c r="WS6" s="109"/>
      <c r="WT6" s="109"/>
      <c r="WU6" s="109"/>
      <c r="WV6" s="109"/>
      <c r="WW6" s="109"/>
      <c r="WX6" s="109"/>
      <c r="WY6" s="109"/>
      <c r="WZ6" s="109"/>
      <c r="XA6" s="109"/>
      <c r="XB6" s="109"/>
      <c r="XC6" s="109"/>
      <c r="XD6" s="109"/>
      <c r="XE6" s="109"/>
      <c r="XF6" s="109"/>
      <c r="XG6" s="109"/>
      <c r="XH6" s="109"/>
      <c r="XI6" s="109"/>
      <c r="XJ6" s="109"/>
      <c r="XK6" s="109"/>
      <c r="XL6" s="109"/>
      <c r="XM6" s="109"/>
      <c r="XN6" s="109"/>
      <c r="XO6" s="109"/>
      <c r="XP6" s="109"/>
      <c r="XQ6" s="109"/>
      <c r="XR6" s="109"/>
      <c r="XS6" s="109"/>
      <c r="XT6" s="109"/>
      <c r="XU6" s="109"/>
      <c r="XV6" s="109"/>
      <c r="XW6" s="109"/>
      <c r="XX6" s="109"/>
      <c r="XY6" s="109"/>
      <c r="XZ6" s="109"/>
      <c r="YA6" s="109"/>
      <c r="YB6" s="109"/>
      <c r="YC6" s="109"/>
      <c r="YD6" s="109"/>
      <c r="YE6" s="109"/>
      <c r="YF6" s="109"/>
      <c r="YG6" s="109"/>
      <c r="YH6" s="109"/>
      <c r="YI6" s="109"/>
      <c r="YJ6" s="109"/>
      <c r="YK6" s="109"/>
      <c r="YL6" s="109"/>
      <c r="YM6" s="109"/>
      <c r="YN6" s="109"/>
      <c r="YO6" s="109"/>
      <c r="YP6" s="109"/>
      <c r="YQ6" s="109"/>
      <c r="YR6" s="109"/>
      <c r="YS6" s="109"/>
      <c r="YT6" s="109"/>
      <c r="YU6" s="109"/>
      <c r="YV6" s="109"/>
      <c r="YW6" s="109"/>
      <c r="YX6" s="109"/>
      <c r="YY6" s="109"/>
      <c r="YZ6" s="109"/>
      <c r="ZA6" s="109"/>
      <c r="ZB6" s="109"/>
      <c r="ZC6" s="109"/>
      <c r="ZD6" s="109"/>
      <c r="ZE6" s="109"/>
      <c r="ZF6" s="109"/>
      <c r="ZG6" s="109"/>
      <c r="ZH6" s="109"/>
      <c r="ZI6" s="109"/>
      <c r="ZJ6" s="109"/>
      <c r="ZK6" s="109"/>
      <c r="ZL6" s="109"/>
      <c r="ZM6" s="109"/>
      <c r="ZN6" s="109"/>
      <c r="ZO6" s="109"/>
      <c r="ZP6" s="109"/>
      <c r="ZQ6" s="109"/>
      <c r="ZR6" s="109"/>
      <c r="ZS6" s="109"/>
      <c r="ZT6" s="109"/>
      <c r="ZU6" s="109"/>
      <c r="ZV6" s="109"/>
      <c r="ZW6" s="109"/>
      <c r="ZX6" s="109"/>
      <c r="ZY6" s="109"/>
      <c r="ZZ6" s="109"/>
      <c r="AAA6" s="109"/>
      <c r="AAB6" s="109"/>
      <c r="AAC6" s="109"/>
      <c r="AAD6" s="109"/>
      <c r="AAE6" s="109"/>
      <c r="AAF6" s="109"/>
      <c r="AAG6" s="109"/>
      <c r="AAH6" s="109"/>
      <c r="AAI6" s="109"/>
      <c r="AAJ6" s="109"/>
      <c r="AAK6" s="109"/>
      <c r="AAL6" s="109"/>
      <c r="AAM6" s="109"/>
      <c r="AAN6" s="109"/>
      <c r="AAO6" s="109"/>
      <c r="AAP6" s="109"/>
      <c r="AAQ6" s="109"/>
      <c r="AAR6" s="109"/>
      <c r="AAS6" s="109"/>
      <c r="AAT6" s="109"/>
      <c r="AAU6" s="109"/>
      <c r="AAV6" s="109"/>
      <c r="AAW6" s="109"/>
      <c r="AAX6" s="109"/>
      <c r="AAY6" s="109"/>
      <c r="AAZ6" s="109"/>
      <c r="ABA6" s="109"/>
      <c r="ABB6" s="109"/>
      <c r="ABC6" s="109"/>
      <c r="ABD6" s="109"/>
      <c r="ABE6" s="109"/>
      <c r="ABF6" s="109"/>
      <c r="ABG6" s="109"/>
      <c r="ABH6" s="109"/>
      <c r="ABI6" s="109"/>
      <c r="ABJ6" s="109"/>
      <c r="ABK6" s="109"/>
      <c r="ABL6" s="109"/>
      <c r="ABM6" s="109"/>
      <c r="ABN6" s="109"/>
      <c r="ABO6" s="109"/>
      <c r="ABP6" s="109"/>
      <c r="ABQ6" s="109"/>
      <c r="ABR6" s="109"/>
      <c r="ABS6" s="109"/>
      <c r="ABT6" s="109"/>
      <c r="ABU6" s="109"/>
      <c r="ABV6" s="109"/>
      <c r="ABW6" s="109"/>
      <c r="ABX6" s="109"/>
      <c r="ABY6" s="109"/>
      <c r="ABZ6" s="109"/>
      <c r="ACA6" s="109"/>
      <c r="ACB6" s="109"/>
      <c r="ACC6" s="109"/>
      <c r="ACD6" s="109"/>
      <c r="ACE6" s="109"/>
      <c r="ACF6" s="109"/>
      <c r="ACG6" s="109"/>
      <c r="ACH6" s="109"/>
      <c r="ACI6" s="109"/>
      <c r="ACJ6" s="109"/>
      <c r="ACK6" s="109"/>
      <c r="ACL6" s="109"/>
      <c r="ACM6" s="109"/>
      <c r="ACN6" s="109"/>
      <c r="ACO6" s="109"/>
      <c r="ACP6" s="109"/>
      <c r="ACQ6" s="109"/>
      <c r="ACR6" s="109"/>
      <c r="ACS6" s="109"/>
      <c r="ACT6" s="109"/>
      <c r="ACU6" s="109"/>
      <c r="ACV6" s="109"/>
      <c r="ACW6" s="109"/>
      <c r="ACX6" s="109"/>
      <c r="ACY6" s="109"/>
      <c r="ACZ6" s="109"/>
      <c r="ADA6" s="109"/>
      <c r="ADB6" s="109"/>
      <c r="ADC6" s="109"/>
      <c r="ADD6" s="109"/>
      <c r="ADE6" s="109"/>
      <c r="ADF6" s="109"/>
      <c r="ADG6" s="109"/>
      <c r="ADH6" s="109"/>
      <c r="ADI6" s="109"/>
      <c r="ADJ6" s="109"/>
      <c r="ADK6" s="109"/>
      <c r="ADL6" s="109"/>
      <c r="ADM6" s="109"/>
      <c r="ADN6" s="109"/>
      <c r="ADO6" s="109"/>
      <c r="ADP6" s="109"/>
      <c r="ADQ6" s="109"/>
      <c r="ADR6" s="109"/>
      <c r="ADS6" s="109"/>
      <c r="ADT6" s="109"/>
      <c r="ADU6" s="109"/>
      <c r="ADV6" s="109"/>
      <c r="ADW6" s="109"/>
      <c r="ADX6" s="109"/>
      <c r="ADY6" s="109"/>
      <c r="ADZ6" s="109"/>
      <c r="AEA6" s="109"/>
      <c r="AEB6" s="109"/>
      <c r="AEC6" s="109"/>
      <c r="AED6" s="109"/>
      <c r="AEE6" s="109"/>
      <c r="AEF6" s="109"/>
      <c r="AEG6" s="109"/>
      <c r="AEH6" s="109"/>
      <c r="AEI6" s="109"/>
      <c r="AEJ6" s="109"/>
      <c r="AEK6" s="109"/>
      <c r="AEL6" s="109"/>
      <c r="AEM6" s="109"/>
      <c r="AEN6" s="109"/>
      <c r="AEO6" s="109"/>
      <c r="AEP6" s="109"/>
      <c r="AEQ6" s="109"/>
      <c r="AER6" s="109"/>
      <c r="AES6" s="109"/>
      <c r="AET6" s="109"/>
      <c r="AEU6" s="109"/>
      <c r="AEV6" s="109"/>
      <c r="AEW6" s="109"/>
      <c r="AEX6" s="109"/>
      <c r="AEY6" s="109"/>
      <c r="AEZ6" s="109"/>
      <c r="AFA6" s="109"/>
      <c r="AFB6" s="109"/>
      <c r="AFC6" s="109"/>
      <c r="AFD6" s="109"/>
      <c r="AFE6" s="109"/>
      <c r="AFF6" s="109"/>
      <c r="AFG6" s="109"/>
      <c r="AFH6" s="109"/>
      <c r="AFI6" s="109"/>
      <c r="AFJ6" s="109"/>
      <c r="AFK6" s="109"/>
      <c r="AFL6" s="109"/>
      <c r="AFM6" s="109"/>
      <c r="AFN6" s="109"/>
      <c r="AFO6" s="109"/>
      <c r="AFP6" s="109"/>
      <c r="AFQ6" s="109"/>
      <c r="AFR6" s="109"/>
      <c r="AFS6" s="109"/>
      <c r="AFT6" s="109"/>
      <c r="AFU6" s="109"/>
      <c r="AFV6" s="109"/>
      <c r="AFW6" s="109"/>
      <c r="AFX6" s="109"/>
      <c r="AFY6" s="109"/>
      <c r="AFZ6" s="109"/>
      <c r="AGA6" s="109"/>
      <c r="AGB6" s="109"/>
      <c r="AGC6" s="109"/>
      <c r="AGD6" s="109"/>
      <c r="AGE6" s="109"/>
      <c r="AGF6" s="109"/>
      <c r="AGG6" s="109"/>
      <c r="AGH6" s="109"/>
      <c r="AGI6" s="109"/>
      <c r="AGJ6" s="109"/>
      <c r="AGK6" s="109"/>
      <c r="AGL6" s="109"/>
      <c r="AGM6" s="109"/>
      <c r="AGN6" s="109"/>
      <c r="AGO6" s="109"/>
      <c r="AGP6" s="109"/>
      <c r="AGQ6" s="109"/>
      <c r="AGR6" s="109"/>
      <c r="AGS6" s="109"/>
      <c r="AGT6" s="109"/>
      <c r="AGU6" s="109"/>
      <c r="AGV6" s="109"/>
      <c r="AGW6" s="109"/>
      <c r="AGX6" s="109"/>
      <c r="AGY6" s="109"/>
      <c r="AGZ6" s="109"/>
      <c r="AHA6" s="109"/>
      <c r="AHB6" s="109"/>
      <c r="AHC6" s="109"/>
      <c r="AHD6" s="109"/>
      <c r="AHE6" s="109"/>
      <c r="AHF6" s="109"/>
      <c r="AHG6" s="109"/>
      <c r="AHH6" s="109"/>
      <c r="AHI6" s="109"/>
      <c r="AHJ6" s="109"/>
      <c r="AHK6" s="109"/>
      <c r="AHL6" s="109"/>
      <c r="AHM6" s="109"/>
      <c r="AHN6" s="109"/>
      <c r="AHO6" s="109"/>
      <c r="AHP6" s="109"/>
      <c r="AHQ6" s="109"/>
      <c r="AHR6" s="109"/>
      <c r="AHS6" s="109"/>
      <c r="AHT6" s="109"/>
      <c r="AHU6" s="109"/>
      <c r="AHV6" s="109"/>
      <c r="AHW6" s="109"/>
      <c r="AHX6" s="109"/>
      <c r="AHY6" s="109"/>
      <c r="AHZ6" s="109"/>
      <c r="AIA6" s="109"/>
      <c r="AIB6" s="109"/>
      <c r="AIC6" s="109"/>
      <c r="AID6" s="109"/>
      <c r="AIE6" s="109"/>
      <c r="AIF6" s="109"/>
      <c r="AIG6" s="109"/>
      <c r="AIH6" s="109"/>
      <c r="AII6" s="109"/>
      <c r="AIJ6" s="109"/>
      <c r="AIK6" s="109"/>
      <c r="AIL6" s="109"/>
      <c r="AIM6" s="109"/>
      <c r="AIN6" s="109"/>
      <c r="AIO6" s="109"/>
      <c r="AIP6" s="109"/>
      <c r="AIQ6" s="109"/>
      <c r="AIR6" s="109"/>
      <c r="AIS6" s="109"/>
      <c r="AIT6" s="109"/>
      <c r="AIU6" s="109"/>
      <c r="AIV6" s="109"/>
      <c r="AIW6" s="109"/>
      <c r="AIX6" s="109"/>
      <c r="AIY6" s="109"/>
      <c r="AIZ6" s="109"/>
      <c r="AJA6" s="109"/>
      <c r="AJB6" s="109"/>
      <c r="AJC6" s="109"/>
      <c r="AJD6" s="109"/>
      <c r="AJE6" s="109"/>
      <c r="AJF6" s="109"/>
      <c r="AJG6" s="109"/>
      <c r="AJH6" s="109"/>
      <c r="AJI6" s="109"/>
      <c r="AJJ6" s="109"/>
      <c r="AJK6" s="109"/>
      <c r="AJL6" s="109"/>
      <c r="AJM6" s="109"/>
      <c r="AJN6" s="109"/>
      <c r="AJO6" s="109"/>
      <c r="AJP6" s="109"/>
      <c r="AJQ6" s="109"/>
      <c r="AJR6" s="109"/>
      <c r="AJS6" s="109"/>
      <c r="AJT6" s="109"/>
      <c r="AJU6" s="109"/>
      <c r="AJV6" s="109"/>
      <c r="AJW6" s="109"/>
      <c r="AJX6" s="109"/>
      <c r="AJY6" s="109"/>
      <c r="AJZ6" s="109"/>
      <c r="AKA6" s="109"/>
      <c r="AKB6" s="109"/>
      <c r="AKC6" s="109"/>
      <c r="AKD6" s="109"/>
      <c r="AKE6" s="109"/>
      <c r="AKF6" s="109"/>
      <c r="AKG6" s="109"/>
      <c r="AKH6" s="109"/>
      <c r="AKI6" s="109"/>
      <c r="AKJ6" s="109"/>
      <c r="AKK6" s="109"/>
      <c r="AKL6" s="109"/>
      <c r="AKM6" s="109"/>
      <c r="AKN6" s="109"/>
      <c r="AKO6" s="109"/>
      <c r="AKP6" s="109"/>
      <c r="AKQ6" s="109"/>
      <c r="AKR6" s="109"/>
      <c r="AKS6" s="109"/>
      <c r="AKT6" s="109"/>
      <c r="AKU6" s="109"/>
      <c r="AKV6" s="109"/>
      <c r="AKW6" s="109"/>
      <c r="AKX6" s="109"/>
      <c r="AKY6" s="109"/>
      <c r="AKZ6" s="109"/>
      <c r="ALA6" s="109"/>
      <c r="ALB6" s="109"/>
      <c r="ALC6" s="109"/>
      <c r="ALD6" s="109"/>
      <c r="ALE6" s="109"/>
      <c r="ALF6" s="109"/>
      <c r="ALG6" s="109"/>
      <c r="ALH6" s="109"/>
      <c r="ALI6" s="109"/>
      <c r="ALJ6" s="109"/>
      <c r="ALK6" s="109"/>
      <c r="ALL6" s="109"/>
      <c r="ALM6" s="109"/>
      <c r="ALN6" s="109"/>
      <c r="ALO6" s="109"/>
      <c r="ALP6" s="109"/>
      <c r="ALQ6" s="109"/>
      <c r="ALR6" s="109"/>
      <c r="ALS6" s="109"/>
      <c r="ALT6" s="109"/>
      <c r="ALU6" s="109"/>
      <c r="ALV6" s="109"/>
      <c r="ALW6" s="109"/>
      <c r="ALX6" s="109"/>
      <c r="ALY6" s="109"/>
      <c r="ALZ6" s="109"/>
      <c r="AMA6" s="109"/>
      <c r="AMB6" s="109"/>
    </row>
    <row r="7" spans="1:1016" ht="27" customHeight="1" thickTop="1" thickBot="1" x14ac:dyDescent="0.35">
      <c r="A7" s="114" t="str">
        <f>IF('Data HANDS OFF'!$A$67="DE"," ↑ Matrikelnummer:"," ↑ Matriculation No.")</f>
        <v xml:space="preserve"> ↑ Matrikelnummer:</v>
      </c>
      <c r="B7" s="118"/>
      <c r="C7" s="114" t="str">
        <f>IF('Data HANDS OFF'!$A$67="DE"," ↑ Mobil:"," ↑ Mobile:")</f>
        <v xml:space="preserve"> ↑ Mobil:</v>
      </c>
      <c r="D7" s="114"/>
      <c r="E7" s="114"/>
      <c r="F7" s="114"/>
      <c r="G7" s="114" t="str">
        <f>IF('Data HANDS OFF'!$A$67="DE"," ↑ Festnetz:"," ↑ Land line")</f>
        <v xml:space="preserve"> ↑ Festnetz:</v>
      </c>
      <c r="H7" s="262" t="b">
        <f>'Data HANDS OFF'!X9</f>
        <v>0</v>
      </c>
      <c r="I7" s="263"/>
      <c r="J7" s="119">
        <f>SUM($J9+$J19+$J29+$J39+$J49)</f>
        <v>0</v>
      </c>
      <c r="K7" s="120" t="str">
        <f>IF(SUM(K9+K19+K29+K39+K49)=0,"",SUM(K9+K19+K29+K39+K49))</f>
        <v/>
      </c>
      <c r="L7" s="121" t="str">
        <f>IF(SUM(L10+L20+L30+L40+L50+L55)=0,"",SUM(L10+L20+L30+L40+L50+L55))</f>
        <v/>
      </c>
      <c r="M7" s="122" t="str">
        <f>IF(SUM(M10+M20+M30+M40+M50+M55)=0,"",SUM(M10+M20+M30+M40+M50+M55))</f>
        <v/>
      </c>
      <c r="N7" s="123" t="str">
        <f>'Data HANDS OFF'!B206</f>
        <v/>
      </c>
      <c r="O7" s="217"/>
      <c r="P7" s="112"/>
      <c r="Q7" s="113"/>
    </row>
    <row r="8" spans="1:1016" s="135" customFormat="1" ht="80.75" customHeight="1" thickTop="1" thickBot="1" x14ac:dyDescent="0.35">
      <c r="A8" s="127" t="str">
        <f>'Data HANDS OFF'!AD13</f>
        <v>Modulname lt. CS ↓</v>
      </c>
      <c r="B8" s="128" t="str">
        <f>'Data HANDS OFF'!AD14</f>
        <v>Modulkennung lt. CS ↓</v>
      </c>
      <c r="C8" s="129" t="str">
        <f>'Data HANDS OFF'!AD26</f>
        <v>Anzhl. regulär vrgshnr. Prfngn eintragen! ↓</v>
      </c>
      <c r="D8" s="130" t="str">
        <f>'Data HANDS OFF'!AD16</f>
        <v>Erreichte Note (dezimal od. B für bestanden) ↓</v>
      </c>
      <c r="E8" s="130" t="str">
        <f>'Data HANDS OFF'!AD17</f>
        <v>Ggf. reguläre vorgesehene Prüfung Nr. 2</v>
      </c>
      <c r="F8" s="131" t="str">
        <f>'Data HANDS OFF'!AD18</f>
        <v>Ggf. reguläre vorgesehene Prüfung Nr. 3</v>
      </c>
      <c r="G8" s="127" t="str">
        <f>'Data HANDS OFF'!AD19</f>
        <v>Optional: Freitext-Bemerkungen ↓</v>
      </c>
      <c r="H8" s="127" t="str">
        <f>'Data HANDS OFF'!AD20</f>
        <v>Modulverantwortung (Name, Vorname, ggf. akad. Titel) bei ↓</v>
      </c>
      <c r="I8" s="132" t="str">
        <f>'Data HANDS OFF'!AD21</f>
        <v>Modul-Niveau ↓</v>
      </c>
      <c r="J8" s="133" t="b">
        <f xml:space="preserve"> 'Data HANDS OFF'!X3</f>
        <v>0</v>
      </c>
      <c r="K8" s="132" t="b">
        <f>'Data HANDS OFF'!X4</f>
        <v>0</v>
      </c>
      <c r="L8" s="132" t="str">
        <f>'Data HANDS OFF'!AD22</f>
        <v>Credits für bestandenes Moduls</v>
      </c>
      <c r="M8" s="132" t="str">
        <f>'Data HANDS OFF'!AD23</f>
        <v>Modulendnote ↓</v>
      </c>
      <c r="N8" s="134" t="s">
        <v>95</v>
      </c>
      <c r="O8" s="217"/>
      <c r="P8" s="112"/>
      <c r="Q8" s="113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  <c r="IT8" s="136"/>
      <c r="IU8" s="136"/>
      <c r="IV8" s="136"/>
      <c r="IW8" s="136"/>
      <c r="IX8" s="136"/>
      <c r="IY8" s="136"/>
      <c r="IZ8" s="136"/>
      <c r="JA8" s="136"/>
      <c r="JB8" s="136"/>
      <c r="JC8" s="136"/>
      <c r="JD8" s="136"/>
      <c r="JE8" s="136"/>
      <c r="JF8" s="136"/>
      <c r="JG8" s="136"/>
      <c r="JH8" s="136"/>
      <c r="JI8" s="136"/>
      <c r="JJ8" s="136"/>
      <c r="JK8" s="136"/>
      <c r="JL8" s="136"/>
      <c r="JM8" s="136"/>
      <c r="JN8" s="136"/>
      <c r="JO8" s="136"/>
      <c r="JP8" s="136"/>
      <c r="JQ8" s="136"/>
      <c r="JR8" s="136"/>
      <c r="JS8" s="136"/>
      <c r="JT8" s="136"/>
      <c r="JU8" s="136"/>
      <c r="JV8" s="136"/>
      <c r="JW8" s="136"/>
      <c r="JX8" s="136"/>
      <c r="JY8" s="136"/>
      <c r="JZ8" s="136"/>
      <c r="KA8" s="136"/>
      <c r="KB8" s="136"/>
      <c r="KC8" s="136"/>
      <c r="KD8" s="136"/>
      <c r="KE8" s="136"/>
      <c r="KF8" s="136"/>
      <c r="KG8" s="136"/>
      <c r="KH8" s="136"/>
      <c r="KI8" s="136"/>
      <c r="KJ8" s="136"/>
      <c r="KK8" s="136"/>
      <c r="KL8" s="136"/>
      <c r="KM8" s="136"/>
      <c r="KN8" s="136"/>
      <c r="KO8" s="136"/>
      <c r="KP8" s="136"/>
      <c r="KQ8" s="136"/>
      <c r="KR8" s="136"/>
      <c r="KS8" s="136"/>
      <c r="KT8" s="136"/>
      <c r="KU8" s="136"/>
      <c r="KV8" s="136"/>
      <c r="KW8" s="136"/>
      <c r="KX8" s="136"/>
      <c r="KY8" s="136"/>
      <c r="KZ8" s="136"/>
      <c r="LA8" s="136"/>
      <c r="LB8" s="136"/>
      <c r="LC8" s="136"/>
      <c r="LD8" s="136"/>
      <c r="LE8" s="136"/>
      <c r="LF8" s="136"/>
      <c r="LG8" s="136"/>
      <c r="LH8" s="136"/>
      <c r="LI8" s="136"/>
      <c r="LJ8" s="136"/>
      <c r="LK8" s="136"/>
      <c r="LL8" s="136"/>
      <c r="LM8" s="136"/>
      <c r="LN8" s="136"/>
      <c r="LO8" s="136"/>
      <c r="LP8" s="136"/>
      <c r="LQ8" s="136"/>
      <c r="LR8" s="136"/>
      <c r="LS8" s="136"/>
      <c r="LT8" s="136"/>
      <c r="LU8" s="136"/>
      <c r="LV8" s="136"/>
      <c r="LW8" s="136"/>
      <c r="LX8" s="136"/>
      <c r="LY8" s="136"/>
      <c r="LZ8" s="136"/>
      <c r="MA8" s="136"/>
      <c r="MB8" s="136"/>
      <c r="MC8" s="136"/>
      <c r="MD8" s="136"/>
      <c r="ME8" s="136"/>
      <c r="MF8" s="136"/>
      <c r="MG8" s="136"/>
      <c r="MH8" s="136"/>
      <c r="MI8" s="136"/>
      <c r="MJ8" s="136"/>
      <c r="MK8" s="136"/>
      <c r="ML8" s="136"/>
      <c r="MM8" s="136"/>
      <c r="MN8" s="136"/>
      <c r="MO8" s="136"/>
      <c r="MP8" s="136"/>
      <c r="MQ8" s="136"/>
      <c r="MR8" s="136"/>
      <c r="MS8" s="136"/>
      <c r="MT8" s="136"/>
      <c r="MU8" s="136"/>
      <c r="MV8" s="136"/>
      <c r="MW8" s="136"/>
      <c r="MX8" s="136"/>
      <c r="MY8" s="136"/>
      <c r="MZ8" s="136"/>
      <c r="NA8" s="136"/>
      <c r="NB8" s="136"/>
      <c r="NC8" s="136"/>
      <c r="ND8" s="136"/>
      <c r="NE8" s="136"/>
      <c r="NF8" s="136"/>
      <c r="NG8" s="136"/>
      <c r="NH8" s="136"/>
      <c r="NI8" s="136"/>
      <c r="NJ8" s="136"/>
      <c r="NK8" s="136"/>
      <c r="NL8" s="136"/>
      <c r="NM8" s="136"/>
      <c r="NN8" s="136"/>
      <c r="NO8" s="136"/>
      <c r="NP8" s="136"/>
      <c r="NQ8" s="136"/>
      <c r="NR8" s="136"/>
      <c r="NS8" s="136"/>
      <c r="NT8" s="136"/>
      <c r="NU8" s="136"/>
      <c r="NV8" s="136"/>
      <c r="NW8" s="136"/>
      <c r="NX8" s="136"/>
      <c r="NY8" s="136"/>
      <c r="NZ8" s="136"/>
      <c r="OA8" s="136"/>
      <c r="OB8" s="136"/>
      <c r="OC8" s="136"/>
      <c r="OD8" s="136"/>
      <c r="OE8" s="136"/>
      <c r="OF8" s="136"/>
      <c r="OG8" s="136"/>
      <c r="OH8" s="136"/>
      <c r="OI8" s="136"/>
      <c r="OJ8" s="136"/>
      <c r="OK8" s="136"/>
      <c r="OL8" s="136"/>
      <c r="OM8" s="136"/>
      <c r="ON8" s="136"/>
      <c r="OO8" s="136"/>
      <c r="OP8" s="136"/>
      <c r="OQ8" s="136"/>
      <c r="OR8" s="136"/>
      <c r="OS8" s="136"/>
      <c r="OT8" s="136"/>
      <c r="OU8" s="136"/>
      <c r="OV8" s="136"/>
      <c r="OW8" s="136"/>
      <c r="OX8" s="136"/>
      <c r="OY8" s="136"/>
      <c r="OZ8" s="136"/>
      <c r="PA8" s="136"/>
      <c r="PB8" s="136"/>
      <c r="PC8" s="136"/>
      <c r="PD8" s="136"/>
      <c r="PE8" s="136"/>
      <c r="PF8" s="136"/>
      <c r="PG8" s="136"/>
      <c r="PH8" s="136"/>
      <c r="PI8" s="136"/>
      <c r="PJ8" s="136"/>
      <c r="PK8" s="136"/>
      <c r="PL8" s="136"/>
      <c r="PM8" s="136"/>
      <c r="PN8" s="136"/>
      <c r="PO8" s="136"/>
      <c r="PP8" s="136"/>
      <c r="PQ8" s="136"/>
      <c r="PR8" s="136"/>
      <c r="PS8" s="136"/>
      <c r="PT8" s="136"/>
      <c r="PU8" s="136"/>
      <c r="PV8" s="136"/>
      <c r="PW8" s="136"/>
      <c r="PX8" s="136"/>
      <c r="PY8" s="136"/>
      <c r="PZ8" s="136"/>
      <c r="QA8" s="136"/>
      <c r="QB8" s="136"/>
      <c r="QC8" s="136"/>
      <c r="QD8" s="136"/>
      <c r="QE8" s="136"/>
      <c r="QF8" s="136"/>
      <c r="QG8" s="136"/>
      <c r="QH8" s="136"/>
      <c r="QI8" s="136"/>
      <c r="QJ8" s="136"/>
      <c r="QK8" s="136"/>
      <c r="QL8" s="136"/>
      <c r="QM8" s="136"/>
      <c r="QN8" s="136"/>
      <c r="QO8" s="136"/>
      <c r="QP8" s="136"/>
      <c r="QQ8" s="136"/>
      <c r="QR8" s="136"/>
      <c r="QS8" s="136"/>
      <c r="QT8" s="136"/>
      <c r="QU8" s="136"/>
      <c r="QV8" s="136"/>
      <c r="QW8" s="136"/>
      <c r="QX8" s="136"/>
      <c r="QY8" s="136"/>
      <c r="QZ8" s="136"/>
      <c r="RA8" s="136"/>
      <c r="RB8" s="136"/>
      <c r="RC8" s="136"/>
      <c r="RD8" s="136"/>
      <c r="RE8" s="136"/>
      <c r="RF8" s="136"/>
      <c r="RG8" s="136"/>
      <c r="RH8" s="136"/>
      <c r="RI8" s="136"/>
      <c r="RJ8" s="136"/>
      <c r="RK8" s="136"/>
      <c r="RL8" s="136"/>
      <c r="RM8" s="136"/>
      <c r="RN8" s="136"/>
      <c r="RO8" s="136"/>
      <c r="RP8" s="136"/>
      <c r="RQ8" s="136"/>
      <c r="RR8" s="136"/>
      <c r="RS8" s="136"/>
      <c r="RT8" s="136"/>
      <c r="RU8" s="136"/>
      <c r="RV8" s="136"/>
      <c r="RW8" s="136"/>
      <c r="RX8" s="136"/>
      <c r="RY8" s="136"/>
      <c r="RZ8" s="136"/>
      <c r="SA8" s="136"/>
      <c r="SB8" s="136"/>
      <c r="SC8" s="136"/>
      <c r="SD8" s="136"/>
      <c r="SE8" s="136"/>
      <c r="SF8" s="136"/>
      <c r="SG8" s="136"/>
      <c r="SH8" s="136"/>
      <c r="SI8" s="136"/>
      <c r="SJ8" s="136"/>
      <c r="SK8" s="136"/>
      <c r="SL8" s="136"/>
      <c r="SM8" s="136"/>
      <c r="SN8" s="136"/>
      <c r="SO8" s="136"/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6"/>
      <c r="TA8" s="136"/>
      <c r="TB8" s="136"/>
      <c r="TC8" s="136"/>
      <c r="TD8" s="136"/>
      <c r="TE8" s="136"/>
      <c r="TF8" s="136"/>
      <c r="TG8" s="136"/>
      <c r="TH8" s="136"/>
      <c r="TI8" s="136"/>
      <c r="TJ8" s="136"/>
      <c r="TK8" s="136"/>
      <c r="TL8" s="136"/>
      <c r="TM8" s="136"/>
      <c r="TN8" s="136"/>
      <c r="TO8" s="136"/>
      <c r="TP8" s="136"/>
      <c r="TQ8" s="136"/>
      <c r="TR8" s="136"/>
      <c r="TS8" s="136"/>
      <c r="TT8" s="136"/>
      <c r="TU8" s="136"/>
      <c r="TV8" s="136"/>
      <c r="TW8" s="136"/>
      <c r="TX8" s="136"/>
      <c r="TY8" s="136"/>
      <c r="TZ8" s="136"/>
      <c r="UA8" s="136"/>
      <c r="UB8" s="136"/>
      <c r="UC8" s="136"/>
      <c r="UD8" s="136"/>
      <c r="UE8" s="136"/>
      <c r="UF8" s="136"/>
      <c r="UG8" s="136"/>
      <c r="UH8" s="136"/>
      <c r="UI8" s="136"/>
      <c r="UJ8" s="136"/>
      <c r="UK8" s="136"/>
      <c r="UL8" s="136"/>
      <c r="UM8" s="136"/>
      <c r="UN8" s="136"/>
      <c r="UO8" s="136"/>
      <c r="UP8" s="136"/>
      <c r="UQ8" s="136"/>
      <c r="UR8" s="136"/>
      <c r="US8" s="136"/>
      <c r="UT8" s="136"/>
      <c r="UU8" s="136"/>
      <c r="UV8" s="136"/>
      <c r="UW8" s="136"/>
      <c r="UX8" s="136"/>
      <c r="UY8" s="136"/>
      <c r="UZ8" s="136"/>
      <c r="VA8" s="136"/>
      <c r="VB8" s="136"/>
      <c r="VC8" s="136"/>
      <c r="VD8" s="136"/>
      <c r="VE8" s="136"/>
      <c r="VF8" s="136"/>
      <c r="VG8" s="136"/>
      <c r="VH8" s="136"/>
      <c r="VI8" s="136"/>
      <c r="VJ8" s="136"/>
      <c r="VK8" s="136"/>
      <c r="VL8" s="136"/>
      <c r="VM8" s="136"/>
      <c r="VN8" s="136"/>
      <c r="VO8" s="136"/>
      <c r="VP8" s="136"/>
      <c r="VQ8" s="136"/>
      <c r="VR8" s="136"/>
      <c r="VS8" s="136"/>
      <c r="VT8" s="136"/>
      <c r="VU8" s="136"/>
      <c r="VV8" s="136"/>
      <c r="VW8" s="136"/>
      <c r="VX8" s="136"/>
      <c r="VY8" s="136"/>
      <c r="VZ8" s="136"/>
      <c r="WA8" s="136"/>
      <c r="WB8" s="136"/>
      <c r="WC8" s="136"/>
      <c r="WD8" s="136"/>
      <c r="WE8" s="136"/>
      <c r="WF8" s="136"/>
      <c r="WG8" s="136"/>
      <c r="WH8" s="136"/>
      <c r="WI8" s="136"/>
      <c r="WJ8" s="136"/>
      <c r="WK8" s="136"/>
      <c r="WL8" s="136"/>
      <c r="WM8" s="136"/>
      <c r="WN8" s="136"/>
      <c r="WO8" s="136"/>
      <c r="WP8" s="136"/>
      <c r="WQ8" s="136"/>
      <c r="WR8" s="136"/>
      <c r="WS8" s="136"/>
      <c r="WT8" s="136"/>
      <c r="WU8" s="136"/>
      <c r="WV8" s="136"/>
      <c r="WW8" s="136"/>
      <c r="WX8" s="136"/>
      <c r="WY8" s="136"/>
      <c r="WZ8" s="136"/>
      <c r="XA8" s="136"/>
      <c r="XB8" s="136"/>
      <c r="XC8" s="136"/>
      <c r="XD8" s="136"/>
      <c r="XE8" s="136"/>
      <c r="XF8" s="136"/>
      <c r="XG8" s="136"/>
      <c r="XH8" s="136"/>
      <c r="XI8" s="136"/>
      <c r="XJ8" s="136"/>
      <c r="XK8" s="136"/>
      <c r="XL8" s="136"/>
      <c r="XM8" s="136"/>
      <c r="XN8" s="136"/>
      <c r="XO8" s="136"/>
      <c r="XP8" s="136"/>
      <c r="XQ8" s="136"/>
      <c r="XR8" s="136"/>
      <c r="XS8" s="136"/>
      <c r="XT8" s="136"/>
      <c r="XU8" s="136"/>
      <c r="XV8" s="136"/>
      <c r="XW8" s="136"/>
      <c r="XX8" s="136"/>
      <c r="XY8" s="136"/>
      <c r="XZ8" s="136"/>
      <c r="YA8" s="136"/>
      <c r="YB8" s="136"/>
      <c r="YC8" s="136"/>
      <c r="YD8" s="136"/>
      <c r="YE8" s="136"/>
      <c r="YF8" s="136"/>
      <c r="YG8" s="136"/>
      <c r="YH8" s="136"/>
      <c r="YI8" s="136"/>
      <c r="YJ8" s="136"/>
      <c r="YK8" s="136"/>
      <c r="YL8" s="136"/>
      <c r="YM8" s="136"/>
      <c r="YN8" s="136"/>
      <c r="YO8" s="136"/>
      <c r="YP8" s="136"/>
      <c r="YQ8" s="136"/>
      <c r="YR8" s="136"/>
      <c r="YS8" s="136"/>
      <c r="YT8" s="136"/>
      <c r="YU8" s="136"/>
      <c r="YV8" s="136"/>
      <c r="YW8" s="136"/>
      <c r="YX8" s="136"/>
      <c r="YY8" s="136"/>
      <c r="YZ8" s="136"/>
      <c r="ZA8" s="136"/>
      <c r="ZB8" s="136"/>
      <c r="ZC8" s="136"/>
      <c r="ZD8" s="136"/>
      <c r="ZE8" s="136"/>
      <c r="ZF8" s="136"/>
      <c r="ZG8" s="136"/>
      <c r="ZH8" s="136"/>
      <c r="ZI8" s="136"/>
      <c r="ZJ8" s="136"/>
      <c r="ZK8" s="136"/>
      <c r="ZL8" s="136"/>
      <c r="ZM8" s="136"/>
      <c r="ZN8" s="136"/>
      <c r="ZO8" s="136"/>
      <c r="ZP8" s="136"/>
      <c r="ZQ8" s="136"/>
      <c r="ZR8" s="136"/>
      <c r="ZS8" s="136"/>
      <c r="ZT8" s="136"/>
      <c r="ZU8" s="136"/>
      <c r="ZV8" s="136"/>
      <c r="ZW8" s="136"/>
      <c r="ZX8" s="136"/>
      <c r="ZY8" s="136"/>
      <c r="ZZ8" s="136"/>
      <c r="AAA8" s="136"/>
      <c r="AAB8" s="136"/>
      <c r="AAC8" s="136"/>
      <c r="AAD8" s="136"/>
      <c r="AAE8" s="136"/>
      <c r="AAF8" s="136"/>
      <c r="AAG8" s="136"/>
      <c r="AAH8" s="136"/>
      <c r="AAI8" s="136"/>
      <c r="AAJ8" s="136"/>
      <c r="AAK8" s="136"/>
      <c r="AAL8" s="136"/>
      <c r="AAM8" s="136"/>
      <c r="AAN8" s="136"/>
      <c r="AAO8" s="136"/>
      <c r="AAP8" s="136"/>
      <c r="AAQ8" s="136"/>
      <c r="AAR8" s="136"/>
      <c r="AAS8" s="136"/>
      <c r="AAT8" s="136"/>
      <c r="AAU8" s="136"/>
      <c r="AAV8" s="136"/>
      <c r="AAW8" s="136"/>
      <c r="AAX8" s="136"/>
      <c r="AAY8" s="136"/>
      <c r="AAZ8" s="136"/>
      <c r="ABA8" s="136"/>
      <c r="ABB8" s="136"/>
      <c r="ABC8" s="136"/>
      <c r="ABD8" s="136"/>
      <c r="ABE8" s="136"/>
      <c r="ABF8" s="136"/>
      <c r="ABG8" s="136"/>
      <c r="ABH8" s="136"/>
      <c r="ABI8" s="136"/>
      <c r="ABJ8" s="136"/>
      <c r="ABK8" s="136"/>
      <c r="ABL8" s="136"/>
      <c r="ABM8" s="136"/>
      <c r="ABN8" s="136"/>
      <c r="ABO8" s="136"/>
      <c r="ABP8" s="136"/>
      <c r="ABQ8" s="136"/>
      <c r="ABR8" s="136"/>
      <c r="ABS8" s="136"/>
      <c r="ABT8" s="136"/>
      <c r="ABU8" s="136"/>
      <c r="ABV8" s="136"/>
      <c r="ABW8" s="136"/>
      <c r="ABX8" s="136"/>
      <c r="ABY8" s="136"/>
      <c r="ABZ8" s="136"/>
      <c r="ACA8" s="136"/>
      <c r="ACB8" s="136"/>
      <c r="ACC8" s="136"/>
      <c r="ACD8" s="136"/>
      <c r="ACE8" s="136"/>
      <c r="ACF8" s="136"/>
      <c r="ACG8" s="136"/>
      <c r="ACH8" s="136"/>
      <c r="ACI8" s="136"/>
      <c r="ACJ8" s="136"/>
      <c r="ACK8" s="136"/>
      <c r="ACL8" s="136"/>
      <c r="ACM8" s="136"/>
      <c r="ACN8" s="136"/>
      <c r="ACO8" s="136"/>
      <c r="ACP8" s="136"/>
      <c r="ACQ8" s="136"/>
      <c r="ACR8" s="136"/>
      <c r="ACS8" s="136"/>
      <c r="ACT8" s="136"/>
      <c r="ACU8" s="136"/>
      <c r="ACV8" s="136"/>
      <c r="ACW8" s="136"/>
      <c r="ACX8" s="136"/>
      <c r="ACY8" s="136"/>
      <c r="ACZ8" s="136"/>
      <c r="ADA8" s="136"/>
      <c r="ADB8" s="136"/>
      <c r="ADC8" s="136"/>
      <c r="ADD8" s="136"/>
      <c r="ADE8" s="136"/>
      <c r="ADF8" s="136"/>
      <c r="ADG8" s="136"/>
      <c r="ADH8" s="136"/>
      <c r="ADI8" s="136"/>
      <c r="ADJ8" s="136"/>
      <c r="ADK8" s="136"/>
      <c r="ADL8" s="136"/>
      <c r="ADM8" s="136"/>
      <c r="ADN8" s="136"/>
      <c r="ADO8" s="136"/>
      <c r="ADP8" s="136"/>
      <c r="ADQ8" s="136"/>
      <c r="ADR8" s="136"/>
      <c r="ADS8" s="136"/>
      <c r="ADT8" s="136"/>
      <c r="ADU8" s="136"/>
      <c r="ADV8" s="136"/>
      <c r="ADW8" s="136"/>
      <c r="ADX8" s="136"/>
      <c r="ADY8" s="136"/>
      <c r="ADZ8" s="136"/>
      <c r="AEA8" s="136"/>
      <c r="AEB8" s="136"/>
      <c r="AEC8" s="136"/>
      <c r="AED8" s="136"/>
      <c r="AEE8" s="136"/>
      <c r="AEF8" s="136"/>
      <c r="AEG8" s="136"/>
      <c r="AEH8" s="136"/>
      <c r="AEI8" s="136"/>
      <c r="AEJ8" s="136"/>
      <c r="AEK8" s="136"/>
      <c r="AEL8" s="136"/>
      <c r="AEM8" s="136"/>
      <c r="AEN8" s="136"/>
      <c r="AEO8" s="136"/>
      <c r="AEP8" s="136"/>
      <c r="AEQ8" s="136"/>
      <c r="AER8" s="136"/>
      <c r="AES8" s="136"/>
      <c r="AET8" s="136"/>
      <c r="AEU8" s="136"/>
      <c r="AEV8" s="136"/>
      <c r="AEW8" s="136"/>
      <c r="AEX8" s="136"/>
      <c r="AEY8" s="136"/>
      <c r="AEZ8" s="136"/>
      <c r="AFA8" s="136"/>
      <c r="AFB8" s="136"/>
      <c r="AFC8" s="136"/>
      <c r="AFD8" s="136"/>
      <c r="AFE8" s="136"/>
      <c r="AFF8" s="136"/>
      <c r="AFG8" s="136"/>
      <c r="AFH8" s="136"/>
      <c r="AFI8" s="136"/>
      <c r="AFJ8" s="136"/>
      <c r="AFK8" s="136"/>
      <c r="AFL8" s="136"/>
      <c r="AFM8" s="136"/>
      <c r="AFN8" s="136"/>
      <c r="AFO8" s="136"/>
      <c r="AFP8" s="136"/>
      <c r="AFQ8" s="136"/>
      <c r="AFR8" s="136"/>
      <c r="AFS8" s="136"/>
      <c r="AFT8" s="136"/>
      <c r="AFU8" s="136"/>
      <c r="AFV8" s="136"/>
      <c r="AFW8" s="136"/>
      <c r="AFX8" s="136"/>
      <c r="AFY8" s="136"/>
      <c r="AFZ8" s="136"/>
      <c r="AGA8" s="136"/>
      <c r="AGB8" s="136"/>
      <c r="AGC8" s="136"/>
      <c r="AGD8" s="136"/>
      <c r="AGE8" s="136"/>
      <c r="AGF8" s="136"/>
      <c r="AGG8" s="136"/>
      <c r="AGH8" s="136"/>
      <c r="AGI8" s="136"/>
      <c r="AGJ8" s="136"/>
      <c r="AGK8" s="136"/>
      <c r="AGL8" s="136"/>
      <c r="AGM8" s="136"/>
      <c r="AGN8" s="136"/>
      <c r="AGO8" s="136"/>
      <c r="AGP8" s="136"/>
      <c r="AGQ8" s="136"/>
      <c r="AGR8" s="136"/>
      <c r="AGS8" s="136"/>
      <c r="AGT8" s="136"/>
      <c r="AGU8" s="136"/>
      <c r="AGV8" s="136"/>
      <c r="AGW8" s="136"/>
      <c r="AGX8" s="136"/>
      <c r="AGY8" s="136"/>
      <c r="AGZ8" s="136"/>
      <c r="AHA8" s="136"/>
      <c r="AHB8" s="136"/>
      <c r="AHC8" s="136"/>
      <c r="AHD8" s="136"/>
      <c r="AHE8" s="136"/>
      <c r="AHF8" s="136"/>
      <c r="AHG8" s="136"/>
      <c r="AHH8" s="136"/>
      <c r="AHI8" s="136"/>
      <c r="AHJ8" s="136"/>
      <c r="AHK8" s="136"/>
      <c r="AHL8" s="136"/>
      <c r="AHM8" s="136"/>
      <c r="AHN8" s="136"/>
      <c r="AHO8" s="136"/>
      <c r="AHP8" s="136"/>
      <c r="AHQ8" s="136"/>
      <c r="AHR8" s="136"/>
      <c r="AHS8" s="136"/>
      <c r="AHT8" s="136"/>
      <c r="AHU8" s="136"/>
      <c r="AHV8" s="136"/>
      <c r="AHW8" s="136"/>
      <c r="AHX8" s="136"/>
      <c r="AHY8" s="136"/>
      <c r="AHZ8" s="136"/>
      <c r="AIA8" s="136"/>
      <c r="AIB8" s="136"/>
      <c r="AIC8" s="136"/>
      <c r="AID8" s="136"/>
      <c r="AIE8" s="136"/>
      <c r="AIF8" s="136"/>
      <c r="AIG8" s="136"/>
      <c r="AIH8" s="136"/>
      <c r="AII8" s="136"/>
      <c r="AIJ8" s="136"/>
      <c r="AIK8" s="136"/>
      <c r="AIL8" s="136"/>
      <c r="AIM8" s="136"/>
      <c r="AIN8" s="136"/>
      <c r="AIO8" s="136"/>
      <c r="AIP8" s="136"/>
      <c r="AIQ8" s="136"/>
      <c r="AIR8" s="136"/>
      <c r="AIS8" s="136"/>
      <c r="AIT8" s="136"/>
      <c r="AIU8" s="136"/>
      <c r="AIV8" s="136"/>
      <c r="AIW8" s="136"/>
      <c r="AIX8" s="136"/>
      <c r="AIY8" s="136"/>
      <c r="AIZ8" s="136"/>
      <c r="AJA8" s="136"/>
      <c r="AJB8" s="136"/>
      <c r="AJC8" s="136"/>
      <c r="AJD8" s="136"/>
      <c r="AJE8" s="136"/>
      <c r="AJF8" s="136"/>
      <c r="AJG8" s="136"/>
      <c r="AJH8" s="136"/>
      <c r="AJI8" s="136"/>
      <c r="AJJ8" s="136"/>
      <c r="AJK8" s="136"/>
      <c r="AJL8" s="136"/>
      <c r="AJM8" s="136"/>
      <c r="AJN8" s="136"/>
      <c r="AJO8" s="136"/>
      <c r="AJP8" s="136"/>
      <c r="AJQ8" s="136"/>
      <c r="AJR8" s="136"/>
      <c r="AJS8" s="136"/>
      <c r="AJT8" s="136"/>
      <c r="AJU8" s="136"/>
      <c r="AJV8" s="136"/>
      <c r="AJW8" s="136"/>
      <c r="AJX8" s="136"/>
      <c r="AJY8" s="136"/>
      <c r="AJZ8" s="136"/>
      <c r="AKA8" s="136"/>
      <c r="AKB8" s="136"/>
      <c r="AKC8" s="136"/>
      <c r="AKD8" s="136"/>
      <c r="AKE8" s="136"/>
      <c r="AKF8" s="136"/>
      <c r="AKG8" s="136"/>
      <c r="AKH8" s="136"/>
      <c r="AKI8" s="136"/>
      <c r="AKJ8" s="136"/>
      <c r="AKK8" s="136"/>
      <c r="AKL8" s="136"/>
      <c r="AKM8" s="136"/>
      <c r="AKN8" s="136"/>
      <c r="AKO8" s="136"/>
      <c r="AKP8" s="136"/>
      <c r="AKQ8" s="136"/>
      <c r="AKR8" s="136"/>
      <c r="AKS8" s="136"/>
      <c r="AKT8" s="136"/>
      <c r="AKU8" s="136"/>
      <c r="AKV8" s="136"/>
      <c r="AKW8" s="136"/>
      <c r="AKX8" s="136"/>
      <c r="AKY8" s="136"/>
      <c r="AKZ8" s="136"/>
      <c r="ALA8" s="136"/>
      <c r="ALB8" s="136"/>
      <c r="ALC8" s="136"/>
      <c r="ALD8" s="136"/>
      <c r="ALE8" s="136"/>
      <c r="ALF8" s="136"/>
      <c r="ALG8" s="136"/>
      <c r="ALH8" s="136"/>
      <c r="ALI8" s="136"/>
      <c r="ALJ8" s="136"/>
      <c r="ALK8" s="136"/>
      <c r="ALL8" s="136"/>
      <c r="ALM8" s="136"/>
      <c r="ALN8" s="136"/>
      <c r="ALO8" s="136"/>
      <c r="ALP8" s="136"/>
      <c r="ALQ8" s="136"/>
      <c r="ALR8" s="136"/>
      <c r="ALS8" s="136"/>
      <c r="ALT8" s="136"/>
      <c r="ALU8" s="136"/>
      <c r="ALV8" s="136"/>
      <c r="ALW8" s="136"/>
      <c r="ALX8" s="136"/>
      <c r="ALY8" s="136"/>
      <c r="ALZ8" s="136"/>
      <c r="AMA8" s="136"/>
      <c r="AMB8" s="136"/>
    </row>
    <row r="9" spans="1:1016" s="108" customFormat="1" ht="32.4" customHeight="1" thickTop="1" x14ac:dyDescent="0.3">
      <c r="A9" s="224" t="s">
        <v>49</v>
      </c>
      <c r="B9" s="225"/>
      <c r="C9" s="225"/>
      <c r="D9" s="225"/>
      <c r="E9" s="225"/>
      <c r="F9" s="225"/>
      <c r="G9" s="225"/>
      <c r="H9" s="225"/>
      <c r="I9" s="226"/>
      <c r="J9" s="245">
        <f>SUM($J11:$J18)</f>
        <v>0</v>
      </c>
      <c r="K9" s="222">
        <f>SUM(K11:K18)</f>
        <v>0</v>
      </c>
      <c r="L9" s="137" t="str">
        <f>'Data HANDS OFF'!$AD$3</f>
        <v>CP angestrebt ↓ (berechnet)</v>
      </c>
      <c r="M9" s="138" t="str">
        <f>'Data HANDS OFF'!$AD$4</f>
        <v>Eingabe Modulendnote  ↓ =&gt; CPs</v>
      </c>
      <c r="N9" s="220"/>
      <c r="O9" s="212" t="str">
        <f>'Data HANDS OFF'!AD24</f>
        <v>Produkt CP*Note</v>
      </c>
      <c r="P9" s="214"/>
      <c r="Q9" s="113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36"/>
      <c r="BD9" s="136"/>
      <c r="BE9" s="136"/>
      <c r="BF9" s="136"/>
      <c r="BG9" s="136"/>
      <c r="BH9" s="136"/>
      <c r="BI9" s="136"/>
      <c r="BJ9" s="136"/>
      <c r="BK9" s="136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  <c r="IW9" s="109"/>
      <c r="IX9" s="109"/>
      <c r="IY9" s="109"/>
      <c r="IZ9" s="109"/>
      <c r="JA9" s="109"/>
      <c r="JB9" s="109"/>
      <c r="JC9" s="109"/>
      <c r="JD9" s="109"/>
      <c r="JE9" s="109"/>
      <c r="JF9" s="109"/>
      <c r="JG9" s="109"/>
      <c r="JH9" s="109"/>
      <c r="JI9" s="109"/>
      <c r="JJ9" s="109"/>
      <c r="JK9" s="109"/>
      <c r="JL9" s="109"/>
      <c r="JM9" s="109"/>
      <c r="JN9" s="109"/>
      <c r="JO9" s="109"/>
      <c r="JP9" s="109"/>
      <c r="JQ9" s="109"/>
      <c r="JR9" s="109"/>
      <c r="JS9" s="109"/>
      <c r="JT9" s="109"/>
      <c r="JU9" s="109"/>
      <c r="JV9" s="109"/>
      <c r="JW9" s="109"/>
      <c r="JX9" s="109"/>
      <c r="JY9" s="109"/>
      <c r="JZ9" s="109"/>
      <c r="KA9" s="109"/>
      <c r="KB9" s="109"/>
      <c r="KC9" s="109"/>
      <c r="KD9" s="109"/>
      <c r="KE9" s="109"/>
      <c r="KF9" s="109"/>
      <c r="KG9" s="109"/>
      <c r="KH9" s="109"/>
      <c r="KI9" s="109"/>
      <c r="KJ9" s="109"/>
      <c r="KK9" s="109"/>
      <c r="KL9" s="109"/>
      <c r="KM9" s="109"/>
      <c r="KN9" s="109"/>
      <c r="KO9" s="109"/>
      <c r="KP9" s="109"/>
      <c r="KQ9" s="109"/>
      <c r="KR9" s="109"/>
      <c r="KS9" s="109"/>
      <c r="KT9" s="109"/>
      <c r="KU9" s="109"/>
      <c r="KV9" s="109"/>
      <c r="KW9" s="109"/>
      <c r="KX9" s="109"/>
      <c r="KY9" s="109"/>
      <c r="KZ9" s="109"/>
      <c r="LA9" s="109"/>
      <c r="LB9" s="109"/>
      <c r="LC9" s="109"/>
      <c r="LD9" s="109"/>
      <c r="LE9" s="109"/>
      <c r="LF9" s="109"/>
      <c r="LG9" s="109"/>
      <c r="LH9" s="109"/>
      <c r="LI9" s="109"/>
      <c r="LJ9" s="109"/>
      <c r="LK9" s="109"/>
      <c r="LL9" s="109"/>
      <c r="LM9" s="109"/>
      <c r="LN9" s="109"/>
      <c r="LO9" s="109"/>
      <c r="LP9" s="109"/>
      <c r="LQ9" s="109"/>
      <c r="LR9" s="109"/>
      <c r="LS9" s="109"/>
      <c r="LT9" s="109"/>
      <c r="LU9" s="109"/>
      <c r="LV9" s="109"/>
      <c r="LW9" s="109"/>
      <c r="LX9" s="109"/>
      <c r="LY9" s="109"/>
      <c r="LZ9" s="109"/>
      <c r="MA9" s="109"/>
      <c r="MB9" s="109"/>
      <c r="MC9" s="109"/>
      <c r="MD9" s="109"/>
      <c r="ME9" s="109"/>
      <c r="MF9" s="109"/>
      <c r="MG9" s="109"/>
      <c r="MH9" s="109"/>
      <c r="MI9" s="109"/>
      <c r="MJ9" s="109"/>
      <c r="MK9" s="109"/>
      <c r="ML9" s="109"/>
      <c r="MM9" s="109"/>
      <c r="MN9" s="109"/>
      <c r="MO9" s="109"/>
      <c r="MP9" s="109"/>
      <c r="MQ9" s="109"/>
      <c r="MR9" s="109"/>
      <c r="MS9" s="109"/>
      <c r="MT9" s="109"/>
      <c r="MU9" s="109"/>
      <c r="MV9" s="109"/>
      <c r="MW9" s="109"/>
      <c r="MX9" s="109"/>
      <c r="MY9" s="109"/>
      <c r="MZ9" s="109"/>
      <c r="NA9" s="109"/>
      <c r="NB9" s="109"/>
      <c r="NC9" s="109"/>
      <c r="ND9" s="109"/>
      <c r="NE9" s="109"/>
      <c r="NF9" s="109"/>
      <c r="NG9" s="109"/>
      <c r="NH9" s="109"/>
      <c r="NI9" s="109"/>
      <c r="NJ9" s="109"/>
      <c r="NK9" s="109"/>
      <c r="NL9" s="109"/>
      <c r="NM9" s="109"/>
      <c r="NN9" s="109"/>
      <c r="NO9" s="109"/>
      <c r="NP9" s="109"/>
      <c r="NQ9" s="109"/>
      <c r="NR9" s="109"/>
      <c r="NS9" s="109"/>
      <c r="NT9" s="109"/>
      <c r="NU9" s="109"/>
      <c r="NV9" s="109"/>
      <c r="NW9" s="109"/>
      <c r="NX9" s="109"/>
      <c r="NY9" s="109"/>
      <c r="NZ9" s="109"/>
      <c r="OA9" s="109"/>
      <c r="OB9" s="109"/>
      <c r="OC9" s="109"/>
      <c r="OD9" s="109"/>
      <c r="OE9" s="109"/>
      <c r="OF9" s="109"/>
      <c r="OG9" s="109"/>
      <c r="OH9" s="109"/>
      <c r="OI9" s="109"/>
      <c r="OJ9" s="109"/>
      <c r="OK9" s="109"/>
      <c r="OL9" s="109"/>
      <c r="OM9" s="109"/>
      <c r="ON9" s="109"/>
      <c r="OO9" s="109"/>
      <c r="OP9" s="109"/>
      <c r="OQ9" s="109"/>
      <c r="OR9" s="109"/>
      <c r="OS9" s="109"/>
      <c r="OT9" s="109"/>
      <c r="OU9" s="109"/>
      <c r="OV9" s="109"/>
      <c r="OW9" s="109"/>
      <c r="OX9" s="109"/>
      <c r="OY9" s="109"/>
      <c r="OZ9" s="109"/>
      <c r="PA9" s="109"/>
      <c r="PB9" s="109"/>
      <c r="PC9" s="109"/>
      <c r="PD9" s="109"/>
      <c r="PE9" s="109"/>
      <c r="PF9" s="109"/>
      <c r="PG9" s="109"/>
      <c r="PH9" s="109"/>
      <c r="PI9" s="109"/>
      <c r="PJ9" s="109"/>
      <c r="PK9" s="109"/>
      <c r="PL9" s="109"/>
      <c r="PM9" s="109"/>
      <c r="PN9" s="109"/>
      <c r="PO9" s="109"/>
      <c r="PP9" s="109"/>
      <c r="PQ9" s="109"/>
      <c r="PR9" s="109"/>
      <c r="PS9" s="109"/>
      <c r="PT9" s="109"/>
      <c r="PU9" s="109"/>
      <c r="PV9" s="109"/>
      <c r="PW9" s="109"/>
      <c r="PX9" s="109"/>
      <c r="PY9" s="109"/>
      <c r="PZ9" s="109"/>
      <c r="QA9" s="109"/>
      <c r="QB9" s="109"/>
      <c r="QC9" s="109"/>
      <c r="QD9" s="109"/>
      <c r="QE9" s="109"/>
      <c r="QF9" s="109"/>
      <c r="QG9" s="109"/>
      <c r="QH9" s="109"/>
      <c r="QI9" s="109"/>
      <c r="QJ9" s="109"/>
      <c r="QK9" s="109"/>
      <c r="QL9" s="109"/>
      <c r="QM9" s="109"/>
      <c r="QN9" s="109"/>
      <c r="QO9" s="109"/>
      <c r="QP9" s="109"/>
      <c r="QQ9" s="109"/>
      <c r="QR9" s="109"/>
      <c r="QS9" s="109"/>
      <c r="QT9" s="109"/>
      <c r="QU9" s="109"/>
      <c r="QV9" s="109"/>
      <c r="QW9" s="109"/>
      <c r="QX9" s="109"/>
      <c r="QY9" s="109"/>
      <c r="QZ9" s="109"/>
      <c r="RA9" s="109"/>
      <c r="RB9" s="109"/>
      <c r="RC9" s="109"/>
      <c r="RD9" s="109"/>
      <c r="RE9" s="109"/>
      <c r="RF9" s="109"/>
      <c r="RG9" s="109"/>
      <c r="RH9" s="109"/>
      <c r="RI9" s="109"/>
      <c r="RJ9" s="109"/>
      <c r="RK9" s="109"/>
      <c r="RL9" s="109"/>
      <c r="RM9" s="109"/>
      <c r="RN9" s="109"/>
      <c r="RO9" s="109"/>
      <c r="RP9" s="109"/>
      <c r="RQ9" s="109"/>
      <c r="RR9" s="109"/>
      <c r="RS9" s="109"/>
      <c r="RT9" s="109"/>
      <c r="RU9" s="109"/>
      <c r="RV9" s="109"/>
      <c r="RW9" s="109"/>
      <c r="RX9" s="109"/>
      <c r="RY9" s="109"/>
      <c r="RZ9" s="109"/>
      <c r="SA9" s="109"/>
      <c r="SB9" s="109"/>
      <c r="SC9" s="109"/>
      <c r="SD9" s="109"/>
      <c r="SE9" s="109"/>
      <c r="SF9" s="109"/>
      <c r="SG9" s="109"/>
      <c r="SH9" s="109"/>
      <c r="SI9" s="109"/>
      <c r="SJ9" s="109"/>
      <c r="SK9" s="109"/>
      <c r="SL9" s="109"/>
      <c r="SM9" s="109"/>
      <c r="SN9" s="109"/>
      <c r="SO9" s="109"/>
      <c r="SP9" s="109"/>
      <c r="SQ9" s="109"/>
      <c r="SR9" s="109"/>
      <c r="SS9" s="109"/>
      <c r="ST9" s="109"/>
      <c r="SU9" s="109"/>
      <c r="SV9" s="109"/>
      <c r="SW9" s="109"/>
      <c r="SX9" s="109"/>
      <c r="SY9" s="109"/>
      <c r="SZ9" s="109"/>
      <c r="TA9" s="109"/>
      <c r="TB9" s="109"/>
      <c r="TC9" s="109"/>
      <c r="TD9" s="109"/>
      <c r="TE9" s="109"/>
      <c r="TF9" s="109"/>
      <c r="TG9" s="109"/>
      <c r="TH9" s="109"/>
      <c r="TI9" s="109"/>
      <c r="TJ9" s="109"/>
      <c r="TK9" s="109"/>
      <c r="TL9" s="109"/>
      <c r="TM9" s="109"/>
      <c r="TN9" s="109"/>
      <c r="TO9" s="109"/>
      <c r="TP9" s="109"/>
      <c r="TQ9" s="109"/>
      <c r="TR9" s="109"/>
      <c r="TS9" s="109"/>
      <c r="TT9" s="109"/>
      <c r="TU9" s="109"/>
      <c r="TV9" s="109"/>
      <c r="TW9" s="109"/>
      <c r="TX9" s="109"/>
      <c r="TY9" s="109"/>
      <c r="TZ9" s="109"/>
      <c r="UA9" s="109"/>
      <c r="UB9" s="109"/>
      <c r="UC9" s="109"/>
      <c r="UD9" s="109"/>
      <c r="UE9" s="109"/>
      <c r="UF9" s="109"/>
      <c r="UG9" s="109"/>
      <c r="UH9" s="109"/>
      <c r="UI9" s="109"/>
      <c r="UJ9" s="109"/>
      <c r="UK9" s="109"/>
      <c r="UL9" s="109"/>
      <c r="UM9" s="109"/>
      <c r="UN9" s="109"/>
      <c r="UO9" s="109"/>
      <c r="UP9" s="109"/>
      <c r="UQ9" s="109"/>
      <c r="UR9" s="109"/>
      <c r="US9" s="109"/>
      <c r="UT9" s="109"/>
      <c r="UU9" s="109"/>
      <c r="UV9" s="109"/>
      <c r="UW9" s="109"/>
      <c r="UX9" s="109"/>
      <c r="UY9" s="109"/>
      <c r="UZ9" s="109"/>
      <c r="VA9" s="109"/>
      <c r="VB9" s="109"/>
      <c r="VC9" s="109"/>
      <c r="VD9" s="109"/>
      <c r="VE9" s="109"/>
      <c r="VF9" s="109"/>
      <c r="VG9" s="109"/>
      <c r="VH9" s="109"/>
      <c r="VI9" s="109"/>
      <c r="VJ9" s="109"/>
      <c r="VK9" s="109"/>
      <c r="VL9" s="109"/>
      <c r="VM9" s="109"/>
      <c r="VN9" s="109"/>
      <c r="VO9" s="109"/>
      <c r="VP9" s="109"/>
      <c r="VQ9" s="109"/>
      <c r="VR9" s="109"/>
      <c r="VS9" s="109"/>
      <c r="VT9" s="109"/>
      <c r="VU9" s="109"/>
      <c r="VV9" s="109"/>
      <c r="VW9" s="109"/>
      <c r="VX9" s="109"/>
      <c r="VY9" s="109"/>
      <c r="VZ9" s="109"/>
      <c r="WA9" s="109"/>
      <c r="WB9" s="109"/>
      <c r="WC9" s="109"/>
      <c r="WD9" s="109"/>
      <c r="WE9" s="109"/>
      <c r="WF9" s="109"/>
      <c r="WG9" s="109"/>
      <c r="WH9" s="109"/>
      <c r="WI9" s="109"/>
      <c r="WJ9" s="109"/>
      <c r="WK9" s="109"/>
      <c r="WL9" s="109"/>
      <c r="WM9" s="109"/>
      <c r="WN9" s="109"/>
      <c r="WO9" s="109"/>
      <c r="WP9" s="109"/>
      <c r="WQ9" s="109"/>
      <c r="WR9" s="109"/>
      <c r="WS9" s="109"/>
      <c r="WT9" s="109"/>
      <c r="WU9" s="109"/>
      <c r="WV9" s="109"/>
      <c r="WW9" s="109"/>
      <c r="WX9" s="109"/>
      <c r="WY9" s="109"/>
      <c r="WZ9" s="109"/>
      <c r="XA9" s="109"/>
      <c r="XB9" s="109"/>
      <c r="XC9" s="109"/>
      <c r="XD9" s="109"/>
      <c r="XE9" s="109"/>
      <c r="XF9" s="109"/>
      <c r="XG9" s="109"/>
      <c r="XH9" s="109"/>
      <c r="XI9" s="109"/>
      <c r="XJ9" s="109"/>
      <c r="XK9" s="109"/>
      <c r="XL9" s="109"/>
      <c r="XM9" s="109"/>
      <c r="XN9" s="109"/>
      <c r="XO9" s="109"/>
      <c r="XP9" s="109"/>
      <c r="XQ9" s="109"/>
      <c r="XR9" s="109"/>
      <c r="XS9" s="109"/>
      <c r="XT9" s="109"/>
      <c r="XU9" s="109"/>
      <c r="XV9" s="109"/>
      <c r="XW9" s="109"/>
      <c r="XX9" s="109"/>
      <c r="XY9" s="109"/>
      <c r="XZ9" s="109"/>
      <c r="YA9" s="109"/>
      <c r="YB9" s="109"/>
      <c r="YC9" s="109"/>
      <c r="YD9" s="109"/>
      <c r="YE9" s="109"/>
      <c r="YF9" s="109"/>
      <c r="YG9" s="109"/>
      <c r="YH9" s="109"/>
      <c r="YI9" s="109"/>
      <c r="YJ9" s="109"/>
      <c r="YK9" s="109"/>
      <c r="YL9" s="109"/>
      <c r="YM9" s="109"/>
      <c r="YN9" s="109"/>
      <c r="YO9" s="109"/>
      <c r="YP9" s="109"/>
      <c r="YQ9" s="109"/>
      <c r="YR9" s="109"/>
      <c r="YS9" s="109"/>
      <c r="YT9" s="109"/>
      <c r="YU9" s="109"/>
      <c r="YV9" s="109"/>
      <c r="YW9" s="109"/>
      <c r="YX9" s="109"/>
      <c r="YY9" s="109"/>
      <c r="YZ9" s="109"/>
      <c r="ZA9" s="109"/>
      <c r="ZB9" s="109"/>
      <c r="ZC9" s="109"/>
      <c r="ZD9" s="109"/>
      <c r="ZE9" s="109"/>
      <c r="ZF9" s="109"/>
      <c r="ZG9" s="109"/>
      <c r="ZH9" s="109"/>
      <c r="ZI9" s="109"/>
      <c r="ZJ9" s="109"/>
      <c r="ZK9" s="109"/>
      <c r="ZL9" s="109"/>
      <c r="ZM9" s="109"/>
      <c r="ZN9" s="109"/>
      <c r="ZO9" s="109"/>
      <c r="ZP9" s="109"/>
      <c r="ZQ9" s="109"/>
      <c r="ZR9" s="109"/>
      <c r="ZS9" s="109"/>
      <c r="ZT9" s="109"/>
      <c r="ZU9" s="109"/>
      <c r="ZV9" s="109"/>
      <c r="ZW9" s="109"/>
      <c r="ZX9" s="109"/>
      <c r="ZY9" s="109"/>
      <c r="ZZ9" s="109"/>
      <c r="AAA9" s="109"/>
      <c r="AAB9" s="109"/>
      <c r="AAC9" s="109"/>
      <c r="AAD9" s="109"/>
      <c r="AAE9" s="109"/>
      <c r="AAF9" s="109"/>
      <c r="AAG9" s="109"/>
      <c r="AAH9" s="109"/>
      <c r="AAI9" s="109"/>
      <c r="AAJ9" s="109"/>
      <c r="AAK9" s="109"/>
      <c r="AAL9" s="109"/>
      <c r="AAM9" s="109"/>
      <c r="AAN9" s="109"/>
      <c r="AAO9" s="109"/>
      <c r="AAP9" s="109"/>
      <c r="AAQ9" s="109"/>
      <c r="AAR9" s="109"/>
      <c r="AAS9" s="109"/>
      <c r="AAT9" s="109"/>
      <c r="AAU9" s="109"/>
      <c r="AAV9" s="109"/>
      <c r="AAW9" s="109"/>
      <c r="AAX9" s="109"/>
      <c r="AAY9" s="109"/>
      <c r="AAZ9" s="109"/>
      <c r="ABA9" s="109"/>
      <c r="ABB9" s="109"/>
      <c r="ABC9" s="109"/>
      <c r="ABD9" s="109"/>
      <c r="ABE9" s="109"/>
      <c r="ABF9" s="109"/>
      <c r="ABG9" s="109"/>
      <c r="ABH9" s="109"/>
      <c r="ABI9" s="109"/>
      <c r="ABJ9" s="109"/>
      <c r="ABK9" s="109"/>
      <c r="ABL9" s="109"/>
      <c r="ABM9" s="109"/>
      <c r="ABN9" s="109"/>
      <c r="ABO9" s="109"/>
      <c r="ABP9" s="109"/>
      <c r="ABQ9" s="109"/>
      <c r="ABR9" s="109"/>
      <c r="ABS9" s="109"/>
      <c r="ABT9" s="109"/>
      <c r="ABU9" s="109"/>
      <c r="ABV9" s="109"/>
      <c r="ABW9" s="109"/>
      <c r="ABX9" s="109"/>
      <c r="ABY9" s="109"/>
      <c r="ABZ9" s="109"/>
      <c r="ACA9" s="109"/>
      <c r="ACB9" s="109"/>
      <c r="ACC9" s="109"/>
      <c r="ACD9" s="109"/>
      <c r="ACE9" s="109"/>
      <c r="ACF9" s="109"/>
      <c r="ACG9" s="109"/>
      <c r="ACH9" s="109"/>
      <c r="ACI9" s="109"/>
      <c r="ACJ9" s="109"/>
      <c r="ACK9" s="109"/>
      <c r="ACL9" s="109"/>
      <c r="ACM9" s="109"/>
      <c r="ACN9" s="109"/>
      <c r="ACO9" s="109"/>
      <c r="ACP9" s="109"/>
      <c r="ACQ9" s="109"/>
      <c r="ACR9" s="109"/>
      <c r="ACS9" s="109"/>
      <c r="ACT9" s="109"/>
      <c r="ACU9" s="109"/>
      <c r="ACV9" s="109"/>
      <c r="ACW9" s="109"/>
      <c r="ACX9" s="109"/>
      <c r="ACY9" s="109"/>
      <c r="ACZ9" s="109"/>
      <c r="ADA9" s="109"/>
      <c r="ADB9" s="109"/>
      <c r="ADC9" s="109"/>
      <c r="ADD9" s="109"/>
      <c r="ADE9" s="109"/>
      <c r="ADF9" s="109"/>
      <c r="ADG9" s="109"/>
      <c r="ADH9" s="109"/>
      <c r="ADI9" s="109"/>
      <c r="ADJ9" s="109"/>
      <c r="ADK9" s="109"/>
      <c r="ADL9" s="109"/>
      <c r="ADM9" s="109"/>
      <c r="ADN9" s="109"/>
      <c r="ADO9" s="109"/>
      <c r="ADP9" s="109"/>
      <c r="ADQ9" s="109"/>
      <c r="ADR9" s="109"/>
      <c r="ADS9" s="109"/>
      <c r="ADT9" s="109"/>
      <c r="ADU9" s="109"/>
      <c r="ADV9" s="109"/>
      <c r="ADW9" s="109"/>
      <c r="ADX9" s="109"/>
      <c r="ADY9" s="109"/>
      <c r="ADZ9" s="109"/>
      <c r="AEA9" s="109"/>
      <c r="AEB9" s="109"/>
      <c r="AEC9" s="109"/>
      <c r="AED9" s="109"/>
      <c r="AEE9" s="109"/>
      <c r="AEF9" s="109"/>
      <c r="AEG9" s="109"/>
      <c r="AEH9" s="109"/>
      <c r="AEI9" s="109"/>
      <c r="AEJ9" s="109"/>
      <c r="AEK9" s="109"/>
      <c r="AEL9" s="109"/>
      <c r="AEM9" s="109"/>
      <c r="AEN9" s="109"/>
      <c r="AEO9" s="109"/>
      <c r="AEP9" s="109"/>
      <c r="AEQ9" s="109"/>
      <c r="AER9" s="109"/>
      <c r="AES9" s="109"/>
      <c r="AET9" s="109"/>
      <c r="AEU9" s="109"/>
      <c r="AEV9" s="109"/>
      <c r="AEW9" s="109"/>
      <c r="AEX9" s="109"/>
      <c r="AEY9" s="109"/>
      <c r="AEZ9" s="109"/>
      <c r="AFA9" s="109"/>
      <c r="AFB9" s="109"/>
      <c r="AFC9" s="109"/>
      <c r="AFD9" s="109"/>
      <c r="AFE9" s="109"/>
      <c r="AFF9" s="109"/>
      <c r="AFG9" s="109"/>
      <c r="AFH9" s="109"/>
      <c r="AFI9" s="109"/>
      <c r="AFJ9" s="109"/>
      <c r="AFK9" s="109"/>
      <c r="AFL9" s="109"/>
      <c r="AFM9" s="109"/>
      <c r="AFN9" s="109"/>
      <c r="AFO9" s="109"/>
      <c r="AFP9" s="109"/>
      <c r="AFQ9" s="109"/>
      <c r="AFR9" s="109"/>
      <c r="AFS9" s="109"/>
      <c r="AFT9" s="109"/>
      <c r="AFU9" s="109"/>
      <c r="AFV9" s="109"/>
      <c r="AFW9" s="109"/>
      <c r="AFX9" s="109"/>
      <c r="AFY9" s="109"/>
      <c r="AFZ9" s="109"/>
      <c r="AGA9" s="109"/>
      <c r="AGB9" s="109"/>
      <c r="AGC9" s="109"/>
      <c r="AGD9" s="109"/>
      <c r="AGE9" s="109"/>
      <c r="AGF9" s="109"/>
      <c r="AGG9" s="109"/>
      <c r="AGH9" s="109"/>
      <c r="AGI9" s="109"/>
      <c r="AGJ9" s="109"/>
      <c r="AGK9" s="109"/>
      <c r="AGL9" s="109"/>
      <c r="AGM9" s="109"/>
      <c r="AGN9" s="109"/>
      <c r="AGO9" s="109"/>
      <c r="AGP9" s="109"/>
      <c r="AGQ9" s="109"/>
      <c r="AGR9" s="109"/>
      <c r="AGS9" s="109"/>
      <c r="AGT9" s="109"/>
      <c r="AGU9" s="109"/>
      <c r="AGV9" s="109"/>
      <c r="AGW9" s="109"/>
      <c r="AGX9" s="109"/>
      <c r="AGY9" s="109"/>
      <c r="AGZ9" s="109"/>
      <c r="AHA9" s="109"/>
      <c r="AHB9" s="109"/>
      <c r="AHC9" s="109"/>
      <c r="AHD9" s="109"/>
      <c r="AHE9" s="109"/>
      <c r="AHF9" s="109"/>
      <c r="AHG9" s="109"/>
      <c r="AHH9" s="109"/>
      <c r="AHI9" s="109"/>
      <c r="AHJ9" s="109"/>
      <c r="AHK9" s="109"/>
      <c r="AHL9" s="109"/>
      <c r="AHM9" s="109"/>
      <c r="AHN9" s="109"/>
      <c r="AHO9" s="109"/>
      <c r="AHP9" s="109"/>
      <c r="AHQ9" s="109"/>
      <c r="AHR9" s="109"/>
      <c r="AHS9" s="109"/>
      <c r="AHT9" s="109"/>
      <c r="AHU9" s="109"/>
      <c r="AHV9" s="109"/>
      <c r="AHW9" s="109"/>
      <c r="AHX9" s="109"/>
      <c r="AHY9" s="109"/>
      <c r="AHZ9" s="109"/>
      <c r="AIA9" s="109"/>
      <c r="AIB9" s="109"/>
      <c r="AIC9" s="109"/>
      <c r="AID9" s="109"/>
      <c r="AIE9" s="109"/>
      <c r="AIF9" s="109"/>
      <c r="AIG9" s="109"/>
      <c r="AIH9" s="109"/>
      <c r="AII9" s="109"/>
      <c r="AIJ9" s="109"/>
      <c r="AIK9" s="109"/>
      <c r="AIL9" s="109"/>
      <c r="AIM9" s="109"/>
      <c r="AIN9" s="109"/>
      <c r="AIO9" s="109"/>
      <c r="AIP9" s="109"/>
      <c r="AIQ9" s="109"/>
      <c r="AIR9" s="109"/>
      <c r="AIS9" s="109"/>
      <c r="AIT9" s="109"/>
      <c r="AIU9" s="109"/>
      <c r="AIV9" s="109"/>
      <c r="AIW9" s="109"/>
      <c r="AIX9" s="109"/>
      <c r="AIY9" s="109"/>
      <c r="AIZ9" s="109"/>
      <c r="AJA9" s="109"/>
      <c r="AJB9" s="109"/>
      <c r="AJC9" s="109"/>
      <c r="AJD9" s="109"/>
      <c r="AJE9" s="109"/>
      <c r="AJF9" s="109"/>
      <c r="AJG9" s="109"/>
      <c r="AJH9" s="109"/>
      <c r="AJI9" s="109"/>
      <c r="AJJ9" s="109"/>
      <c r="AJK9" s="109"/>
      <c r="AJL9" s="109"/>
      <c r="AJM9" s="109"/>
      <c r="AJN9" s="109"/>
      <c r="AJO9" s="109"/>
      <c r="AJP9" s="109"/>
      <c r="AJQ9" s="109"/>
      <c r="AJR9" s="109"/>
      <c r="AJS9" s="109"/>
      <c r="AJT9" s="109"/>
      <c r="AJU9" s="109"/>
      <c r="AJV9" s="109"/>
      <c r="AJW9" s="109"/>
      <c r="AJX9" s="109"/>
      <c r="AJY9" s="109"/>
      <c r="AJZ9" s="109"/>
      <c r="AKA9" s="109"/>
      <c r="AKB9" s="109"/>
      <c r="AKC9" s="109"/>
      <c r="AKD9" s="109"/>
      <c r="AKE9" s="109"/>
      <c r="AKF9" s="109"/>
      <c r="AKG9" s="109"/>
      <c r="AKH9" s="109"/>
      <c r="AKI9" s="109"/>
      <c r="AKJ9" s="109"/>
      <c r="AKK9" s="109"/>
      <c r="AKL9" s="109"/>
      <c r="AKM9" s="109"/>
      <c r="AKN9" s="109"/>
      <c r="AKO9" s="109"/>
      <c r="AKP9" s="109"/>
      <c r="AKQ9" s="109"/>
      <c r="AKR9" s="109"/>
      <c r="AKS9" s="109"/>
      <c r="AKT9" s="109"/>
      <c r="AKU9" s="109"/>
      <c r="AKV9" s="109"/>
      <c r="AKW9" s="109"/>
      <c r="AKX9" s="109"/>
      <c r="AKY9" s="109"/>
      <c r="AKZ9" s="109"/>
      <c r="ALA9" s="109"/>
      <c r="ALB9" s="109"/>
      <c r="ALC9" s="109"/>
      <c r="ALD9" s="109"/>
      <c r="ALE9" s="109"/>
      <c r="ALF9" s="109"/>
      <c r="ALG9" s="109"/>
      <c r="ALH9" s="109"/>
      <c r="ALI9" s="109"/>
      <c r="ALJ9" s="109"/>
      <c r="ALK9" s="109"/>
      <c r="ALL9" s="109"/>
      <c r="ALM9" s="109"/>
      <c r="ALN9" s="109"/>
      <c r="ALO9" s="109"/>
      <c r="ALP9" s="109"/>
      <c r="ALQ9" s="109"/>
      <c r="ALR9" s="109"/>
      <c r="ALS9" s="109"/>
      <c r="ALT9" s="109"/>
      <c r="ALU9" s="109"/>
      <c r="ALV9" s="109"/>
      <c r="ALW9" s="109"/>
      <c r="ALX9" s="109"/>
      <c r="ALY9" s="109"/>
      <c r="ALZ9" s="109"/>
      <c r="AMA9" s="109"/>
      <c r="AMB9" s="109"/>
    </row>
    <row r="10" spans="1:1016" s="108" customFormat="1" ht="13.25" customHeight="1" x14ac:dyDescent="0.3">
      <c r="A10" s="227"/>
      <c r="B10" s="228"/>
      <c r="C10" s="228"/>
      <c r="D10" s="228"/>
      <c r="E10" s="228"/>
      <c r="F10" s="228"/>
      <c r="G10" s="228"/>
      <c r="H10" s="228"/>
      <c r="I10" s="229"/>
      <c r="J10" s="246"/>
      <c r="K10" s="223"/>
      <c r="L10" s="139">
        <f xml:space="preserve"> 'Data HANDS OFF'!B198</f>
        <v>0</v>
      </c>
      <c r="M10" s="139">
        <f xml:space="preserve"> 'Data HANDS OFF'!B198-'Data HANDS OFF'!C198</f>
        <v>0</v>
      </c>
      <c r="N10" s="221"/>
      <c r="O10" s="213"/>
      <c r="P10" s="215"/>
      <c r="Q10" s="113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36"/>
      <c r="BD10" s="136"/>
      <c r="BE10" s="136"/>
      <c r="BF10" s="136"/>
      <c r="BG10" s="136"/>
      <c r="BH10" s="136"/>
      <c r="BI10" s="136"/>
      <c r="BJ10" s="136"/>
      <c r="BK10" s="136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09"/>
      <c r="JW10" s="109"/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09"/>
      <c r="LP10" s="109"/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09"/>
      <c r="NI10" s="109"/>
      <c r="NJ10" s="109"/>
      <c r="NK10" s="109"/>
      <c r="NL10" s="109"/>
      <c r="NM10" s="109"/>
      <c r="NN10" s="109"/>
      <c r="NO10" s="109"/>
      <c r="NP10" s="109"/>
      <c r="NQ10" s="109"/>
      <c r="NR10" s="109"/>
      <c r="NS10" s="109"/>
      <c r="NT10" s="109"/>
      <c r="NU10" s="109"/>
      <c r="NV10" s="109"/>
      <c r="NW10" s="109"/>
      <c r="NX10" s="109"/>
      <c r="NY10" s="109"/>
      <c r="NZ10" s="109"/>
      <c r="OA10" s="109"/>
      <c r="OB10" s="109"/>
      <c r="OC10" s="109"/>
      <c r="OD10" s="109"/>
      <c r="OE10" s="109"/>
      <c r="OF10" s="109"/>
      <c r="OG10" s="109"/>
      <c r="OH10" s="109"/>
      <c r="OI10" s="109"/>
      <c r="OJ10" s="109"/>
      <c r="OK10" s="109"/>
      <c r="OL10" s="109"/>
      <c r="OM10" s="109"/>
      <c r="ON10" s="109"/>
      <c r="OO10" s="109"/>
      <c r="OP10" s="109"/>
      <c r="OQ10" s="109"/>
      <c r="OR10" s="109"/>
      <c r="OS10" s="109"/>
      <c r="OT10" s="109"/>
      <c r="OU10" s="109"/>
      <c r="OV10" s="109"/>
      <c r="OW10" s="109"/>
      <c r="OX10" s="109"/>
      <c r="OY10" s="109"/>
      <c r="OZ10" s="109"/>
      <c r="PA10" s="109"/>
      <c r="PB10" s="109"/>
      <c r="PC10" s="109"/>
      <c r="PD10" s="109"/>
      <c r="PE10" s="109"/>
      <c r="PF10" s="109"/>
      <c r="PG10" s="109"/>
      <c r="PH10" s="109"/>
      <c r="PI10" s="109"/>
      <c r="PJ10" s="109"/>
      <c r="PK10" s="109"/>
      <c r="PL10" s="109"/>
      <c r="PM10" s="109"/>
      <c r="PN10" s="109"/>
      <c r="PO10" s="109"/>
      <c r="PP10" s="109"/>
      <c r="PQ10" s="109"/>
      <c r="PR10" s="109"/>
      <c r="PS10" s="109"/>
      <c r="PT10" s="109"/>
      <c r="PU10" s="109"/>
      <c r="PV10" s="109"/>
      <c r="PW10" s="109"/>
      <c r="PX10" s="109"/>
      <c r="PY10" s="109"/>
      <c r="PZ10" s="109"/>
      <c r="QA10" s="109"/>
      <c r="QB10" s="109"/>
      <c r="QC10" s="109"/>
      <c r="QD10" s="109"/>
      <c r="QE10" s="109"/>
      <c r="QF10" s="109"/>
      <c r="QG10" s="109"/>
      <c r="QH10" s="109"/>
      <c r="QI10" s="109"/>
      <c r="QJ10" s="109"/>
      <c r="QK10" s="109"/>
      <c r="QL10" s="109"/>
      <c r="QM10" s="109"/>
      <c r="QN10" s="109"/>
      <c r="QO10" s="109"/>
      <c r="QP10" s="109"/>
      <c r="QQ10" s="109"/>
      <c r="QR10" s="109"/>
      <c r="QS10" s="109"/>
      <c r="QT10" s="109"/>
      <c r="QU10" s="109"/>
      <c r="QV10" s="109"/>
      <c r="QW10" s="109"/>
      <c r="QX10" s="109"/>
      <c r="QY10" s="109"/>
      <c r="QZ10" s="109"/>
      <c r="RA10" s="109"/>
      <c r="RB10" s="109"/>
      <c r="RC10" s="109"/>
      <c r="RD10" s="109"/>
      <c r="RE10" s="109"/>
      <c r="RF10" s="109"/>
      <c r="RG10" s="109"/>
      <c r="RH10" s="109"/>
      <c r="RI10" s="109"/>
      <c r="RJ10" s="109"/>
      <c r="RK10" s="109"/>
      <c r="RL10" s="109"/>
      <c r="RM10" s="109"/>
      <c r="RN10" s="109"/>
      <c r="RO10" s="109"/>
      <c r="RP10" s="109"/>
      <c r="RQ10" s="109"/>
      <c r="RR10" s="109"/>
      <c r="RS10" s="109"/>
      <c r="RT10" s="109"/>
      <c r="RU10" s="109"/>
      <c r="RV10" s="109"/>
      <c r="RW10" s="109"/>
      <c r="RX10" s="109"/>
      <c r="RY10" s="109"/>
      <c r="RZ10" s="109"/>
      <c r="SA10" s="109"/>
      <c r="SB10" s="109"/>
      <c r="SC10" s="109"/>
      <c r="SD10" s="109"/>
      <c r="SE10" s="109"/>
      <c r="SF10" s="109"/>
      <c r="SG10" s="109"/>
      <c r="SH10" s="109"/>
      <c r="SI10" s="109"/>
      <c r="SJ10" s="109"/>
      <c r="SK10" s="109"/>
      <c r="SL10" s="109"/>
      <c r="SM10" s="109"/>
      <c r="SN10" s="109"/>
      <c r="SO10" s="109"/>
      <c r="SP10" s="109"/>
      <c r="SQ10" s="109"/>
      <c r="SR10" s="109"/>
      <c r="SS10" s="109"/>
      <c r="ST10" s="109"/>
      <c r="SU10" s="109"/>
      <c r="SV10" s="109"/>
      <c r="SW10" s="109"/>
      <c r="SX10" s="109"/>
      <c r="SY10" s="109"/>
      <c r="SZ10" s="109"/>
      <c r="TA10" s="109"/>
      <c r="TB10" s="109"/>
      <c r="TC10" s="109"/>
      <c r="TD10" s="109"/>
      <c r="TE10" s="109"/>
      <c r="TF10" s="109"/>
      <c r="TG10" s="109"/>
      <c r="TH10" s="109"/>
      <c r="TI10" s="109"/>
      <c r="TJ10" s="109"/>
      <c r="TK10" s="109"/>
      <c r="TL10" s="109"/>
      <c r="TM10" s="109"/>
      <c r="TN10" s="109"/>
      <c r="TO10" s="109"/>
      <c r="TP10" s="109"/>
      <c r="TQ10" s="109"/>
      <c r="TR10" s="109"/>
      <c r="TS10" s="109"/>
      <c r="TT10" s="109"/>
      <c r="TU10" s="109"/>
      <c r="TV10" s="109"/>
      <c r="TW10" s="109"/>
      <c r="TX10" s="109"/>
      <c r="TY10" s="109"/>
      <c r="TZ10" s="109"/>
      <c r="UA10" s="109"/>
      <c r="UB10" s="109"/>
      <c r="UC10" s="109"/>
      <c r="UD10" s="109"/>
      <c r="UE10" s="109"/>
      <c r="UF10" s="109"/>
      <c r="UG10" s="109"/>
      <c r="UH10" s="109"/>
      <c r="UI10" s="109"/>
      <c r="UJ10" s="109"/>
      <c r="UK10" s="109"/>
      <c r="UL10" s="109"/>
      <c r="UM10" s="109"/>
      <c r="UN10" s="109"/>
      <c r="UO10" s="109"/>
      <c r="UP10" s="109"/>
      <c r="UQ10" s="109"/>
      <c r="UR10" s="109"/>
      <c r="US10" s="109"/>
      <c r="UT10" s="109"/>
      <c r="UU10" s="109"/>
      <c r="UV10" s="109"/>
      <c r="UW10" s="109"/>
      <c r="UX10" s="109"/>
      <c r="UY10" s="109"/>
      <c r="UZ10" s="109"/>
      <c r="VA10" s="109"/>
      <c r="VB10" s="109"/>
      <c r="VC10" s="109"/>
      <c r="VD10" s="109"/>
      <c r="VE10" s="109"/>
      <c r="VF10" s="109"/>
      <c r="VG10" s="109"/>
      <c r="VH10" s="109"/>
      <c r="VI10" s="109"/>
      <c r="VJ10" s="109"/>
      <c r="VK10" s="109"/>
      <c r="VL10" s="109"/>
      <c r="VM10" s="109"/>
      <c r="VN10" s="109"/>
      <c r="VO10" s="109"/>
      <c r="VP10" s="109"/>
      <c r="VQ10" s="109"/>
      <c r="VR10" s="109"/>
      <c r="VS10" s="109"/>
      <c r="VT10" s="109"/>
      <c r="VU10" s="109"/>
      <c r="VV10" s="109"/>
      <c r="VW10" s="109"/>
      <c r="VX10" s="109"/>
      <c r="VY10" s="109"/>
      <c r="VZ10" s="109"/>
      <c r="WA10" s="109"/>
      <c r="WB10" s="109"/>
      <c r="WC10" s="109"/>
      <c r="WD10" s="109"/>
      <c r="WE10" s="109"/>
      <c r="WF10" s="109"/>
      <c r="WG10" s="109"/>
      <c r="WH10" s="109"/>
      <c r="WI10" s="109"/>
      <c r="WJ10" s="109"/>
      <c r="WK10" s="109"/>
      <c r="WL10" s="109"/>
      <c r="WM10" s="109"/>
      <c r="WN10" s="109"/>
      <c r="WO10" s="109"/>
      <c r="WP10" s="109"/>
      <c r="WQ10" s="109"/>
      <c r="WR10" s="109"/>
      <c r="WS10" s="109"/>
      <c r="WT10" s="109"/>
      <c r="WU10" s="109"/>
      <c r="WV10" s="109"/>
      <c r="WW10" s="109"/>
      <c r="WX10" s="109"/>
      <c r="WY10" s="109"/>
      <c r="WZ10" s="109"/>
      <c r="XA10" s="109"/>
      <c r="XB10" s="109"/>
      <c r="XC10" s="109"/>
      <c r="XD10" s="109"/>
      <c r="XE10" s="109"/>
      <c r="XF10" s="109"/>
      <c r="XG10" s="109"/>
      <c r="XH10" s="109"/>
      <c r="XI10" s="109"/>
      <c r="XJ10" s="109"/>
      <c r="XK10" s="109"/>
      <c r="XL10" s="109"/>
      <c r="XM10" s="109"/>
      <c r="XN10" s="109"/>
      <c r="XO10" s="109"/>
      <c r="XP10" s="109"/>
      <c r="XQ10" s="109"/>
      <c r="XR10" s="109"/>
      <c r="XS10" s="109"/>
      <c r="XT10" s="109"/>
      <c r="XU10" s="109"/>
      <c r="XV10" s="109"/>
      <c r="XW10" s="109"/>
      <c r="XX10" s="109"/>
      <c r="XY10" s="109"/>
      <c r="XZ10" s="109"/>
      <c r="YA10" s="109"/>
      <c r="YB10" s="109"/>
      <c r="YC10" s="109"/>
      <c r="YD10" s="109"/>
      <c r="YE10" s="109"/>
      <c r="YF10" s="109"/>
      <c r="YG10" s="109"/>
      <c r="YH10" s="109"/>
      <c r="YI10" s="109"/>
      <c r="YJ10" s="109"/>
      <c r="YK10" s="109"/>
      <c r="YL10" s="109"/>
      <c r="YM10" s="109"/>
      <c r="YN10" s="109"/>
      <c r="YO10" s="109"/>
      <c r="YP10" s="109"/>
      <c r="YQ10" s="109"/>
      <c r="YR10" s="109"/>
      <c r="YS10" s="109"/>
      <c r="YT10" s="109"/>
      <c r="YU10" s="109"/>
      <c r="YV10" s="109"/>
      <c r="YW10" s="109"/>
      <c r="YX10" s="109"/>
      <c r="YY10" s="109"/>
      <c r="YZ10" s="109"/>
      <c r="ZA10" s="109"/>
      <c r="ZB10" s="109"/>
      <c r="ZC10" s="109"/>
      <c r="ZD10" s="109"/>
      <c r="ZE10" s="109"/>
      <c r="ZF10" s="109"/>
      <c r="ZG10" s="109"/>
      <c r="ZH10" s="109"/>
      <c r="ZI10" s="109"/>
      <c r="ZJ10" s="109"/>
      <c r="ZK10" s="109"/>
      <c r="ZL10" s="109"/>
      <c r="ZM10" s="109"/>
      <c r="ZN10" s="109"/>
      <c r="ZO10" s="109"/>
      <c r="ZP10" s="109"/>
      <c r="ZQ10" s="109"/>
      <c r="ZR10" s="109"/>
      <c r="ZS10" s="109"/>
      <c r="ZT10" s="109"/>
      <c r="ZU10" s="109"/>
      <c r="ZV10" s="109"/>
      <c r="ZW10" s="109"/>
      <c r="ZX10" s="109"/>
      <c r="ZY10" s="109"/>
      <c r="ZZ10" s="109"/>
      <c r="AAA10" s="109"/>
      <c r="AAB10" s="109"/>
      <c r="AAC10" s="109"/>
      <c r="AAD10" s="109"/>
      <c r="AAE10" s="109"/>
      <c r="AAF10" s="109"/>
      <c r="AAG10" s="109"/>
      <c r="AAH10" s="109"/>
      <c r="AAI10" s="109"/>
      <c r="AAJ10" s="109"/>
      <c r="AAK10" s="109"/>
      <c r="AAL10" s="109"/>
      <c r="AAM10" s="109"/>
      <c r="AAN10" s="109"/>
      <c r="AAO10" s="109"/>
      <c r="AAP10" s="109"/>
      <c r="AAQ10" s="109"/>
      <c r="AAR10" s="109"/>
      <c r="AAS10" s="109"/>
      <c r="AAT10" s="109"/>
      <c r="AAU10" s="109"/>
      <c r="AAV10" s="109"/>
      <c r="AAW10" s="109"/>
      <c r="AAX10" s="109"/>
      <c r="AAY10" s="109"/>
      <c r="AAZ10" s="109"/>
      <c r="ABA10" s="109"/>
      <c r="ABB10" s="109"/>
      <c r="ABC10" s="109"/>
      <c r="ABD10" s="109"/>
      <c r="ABE10" s="109"/>
      <c r="ABF10" s="109"/>
      <c r="ABG10" s="109"/>
      <c r="ABH10" s="109"/>
      <c r="ABI10" s="109"/>
      <c r="ABJ10" s="109"/>
      <c r="ABK10" s="109"/>
      <c r="ABL10" s="109"/>
      <c r="ABM10" s="109"/>
      <c r="ABN10" s="109"/>
      <c r="ABO10" s="109"/>
      <c r="ABP10" s="109"/>
      <c r="ABQ10" s="109"/>
      <c r="ABR10" s="109"/>
      <c r="ABS10" s="109"/>
      <c r="ABT10" s="109"/>
      <c r="ABU10" s="109"/>
      <c r="ABV10" s="109"/>
      <c r="ABW10" s="109"/>
      <c r="ABX10" s="109"/>
      <c r="ABY10" s="109"/>
      <c r="ABZ10" s="109"/>
      <c r="ACA10" s="109"/>
      <c r="ACB10" s="109"/>
      <c r="ACC10" s="109"/>
      <c r="ACD10" s="109"/>
      <c r="ACE10" s="109"/>
      <c r="ACF10" s="109"/>
      <c r="ACG10" s="109"/>
      <c r="ACH10" s="109"/>
      <c r="ACI10" s="109"/>
      <c r="ACJ10" s="109"/>
      <c r="ACK10" s="109"/>
      <c r="ACL10" s="109"/>
      <c r="ACM10" s="109"/>
      <c r="ACN10" s="109"/>
      <c r="ACO10" s="109"/>
      <c r="ACP10" s="109"/>
      <c r="ACQ10" s="109"/>
      <c r="ACR10" s="109"/>
      <c r="ACS10" s="109"/>
      <c r="ACT10" s="109"/>
      <c r="ACU10" s="109"/>
      <c r="ACV10" s="109"/>
      <c r="ACW10" s="109"/>
      <c r="ACX10" s="109"/>
      <c r="ACY10" s="109"/>
      <c r="ACZ10" s="109"/>
      <c r="ADA10" s="109"/>
      <c r="ADB10" s="109"/>
      <c r="ADC10" s="109"/>
      <c r="ADD10" s="109"/>
      <c r="ADE10" s="109"/>
      <c r="ADF10" s="109"/>
      <c r="ADG10" s="109"/>
      <c r="ADH10" s="109"/>
      <c r="ADI10" s="109"/>
      <c r="ADJ10" s="109"/>
      <c r="ADK10" s="109"/>
      <c r="ADL10" s="109"/>
      <c r="ADM10" s="109"/>
      <c r="ADN10" s="109"/>
      <c r="ADO10" s="109"/>
      <c r="ADP10" s="109"/>
      <c r="ADQ10" s="109"/>
      <c r="ADR10" s="109"/>
      <c r="ADS10" s="109"/>
      <c r="ADT10" s="109"/>
      <c r="ADU10" s="109"/>
      <c r="ADV10" s="109"/>
      <c r="ADW10" s="109"/>
      <c r="ADX10" s="109"/>
      <c r="ADY10" s="109"/>
      <c r="ADZ10" s="109"/>
      <c r="AEA10" s="109"/>
      <c r="AEB10" s="109"/>
      <c r="AEC10" s="109"/>
      <c r="AED10" s="109"/>
      <c r="AEE10" s="109"/>
      <c r="AEF10" s="109"/>
      <c r="AEG10" s="109"/>
      <c r="AEH10" s="109"/>
      <c r="AEI10" s="109"/>
      <c r="AEJ10" s="109"/>
      <c r="AEK10" s="109"/>
      <c r="AEL10" s="109"/>
      <c r="AEM10" s="109"/>
      <c r="AEN10" s="109"/>
      <c r="AEO10" s="109"/>
      <c r="AEP10" s="109"/>
      <c r="AEQ10" s="109"/>
      <c r="AER10" s="109"/>
      <c r="AES10" s="109"/>
      <c r="AET10" s="109"/>
      <c r="AEU10" s="109"/>
      <c r="AEV10" s="109"/>
      <c r="AEW10" s="109"/>
      <c r="AEX10" s="109"/>
      <c r="AEY10" s="109"/>
      <c r="AEZ10" s="109"/>
      <c r="AFA10" s="109"/>
      <c r="AFB10" s="109"/>
      <c r="AFC10" s="109"/>
      <c r="AFD10" s="109"/>
      <c r="AFE10" s="109"/>
      <c r="AFF10" s="109"/>
      <c r="AFG10" s="109"/>
      <c r="AFH10" s="109"/>
      <c r="AFI10" s="109"/>
      <c r="AFJ10" s="109"/>
      <c r="AFK10" s="109"/>
      <c r="AFL10" s="109"/>
      <c r="AFM10" s="109"/>
      <c r="AFN10" s="109"/>
      <c r="AFO10" s="109"/>
      <c r="AFP10" s="109"/>
      <c r="AFQ10" s="109"/>
      <c r="AFR10" s="109"/>
      <c r="AFS10" s="109"/>
      <c r="AFT10" s="109"/>
      <c r="AFU10" s="109"/>
      <c r="AFV10" s="109"/>
      <c r="AFW10" s="109"/>
      <c r="AFX10" s="109"/>
      <c r="AFY10" s="109"/>
      <c r="AFZ10" s="109"/>
      <c r="AGA10" s="109"/>
      <c r="AGB10" s="109"/>
      <c r="AGC10" s="109"/>
      <c r="AGD10" s="109"/>
      <c r="AGE10" s="109"/>
      <c r="AGF10" s="109"/>
      <c r="AGG10" s="109"/>
      <c r="AGH10" s="109"/>
      <c r="AGI10" s="109"/>
      <c r="AGJ10" s="109"/>
      <c r="AGK10" s="109"/>
      <c r="AGL10" s="109"/>
      <c r="AGM10" s="109"/>
      <c r="AGN10" s="109"/>
      <c r="AGO10" s="109"/>
      <c r="AGP10" s="109"/>
      <c r="AGQ10" s="109"/>
      <c r="AGR10" s="109"/>
      <c r="AGS10" s="109"/>
      <c r="AGT10" s="109"/>
      <c r="AGU10" s="109"/>
      <c r="AGV10" s="109"/>
      <c r="AGW10" s="109"/>
      <c r="AGX10" s="109"/>
      <c r="AGY10" s="109"/>
      <c r="AGZ10" s="109"/>
      <c r="AHA10" s="109"/>
      <c r="AHB10" s="109"/>
      <c r="AHC10" s="109"/>
      <c r="AHD10" s="109"/>
      <c r="AHE10" s="109"/>
      <c r="AHF10" s="109"/>
      <c r="AHG10" s="109"/>
      <c r="AHH10" s="109"/>
      <c r="AHI10" s="109"/>
      <c r="AHJ10" s="109"/>
      <c r="AHK10" s="109"/>
      <c r="AHL10" s="109"/>
      <c r="AHM10" s="109"/>
      <c r="AHN10" s="109"/>
      <c r="AHO10" s="109"/>
      <c r="AHP10" s="109"/>
      <c r="AHQ10" s="109"/>
      <c r="AHR10" s="109"/>
      <c r="AHS10" s="109"/>
      <c r="AHT10" s="109"/>
      <c r="AHU10" s="109"/>
      <c r="AHV10" s="109"/>
      <c r="AHW10" s="109"/>
      <c r="AHX10" s="109"/>
      <c r="AHY10" s="109"/>
      <c r="AHZ10" s="109"/>
      <c r="AIA10" s="109"/>
      <c r="AIB10" s="109"/>
      <c r="AIC10" s="109"/>
      <c r="AID10" s="109"/>
      <c r="AIE10" s="109"/>
      <c r="AIF10" s="109"/>
      <c r="AIG10" s="109"/>
      <c r="AIH10" s="109"/>
      <c r="AII10" s="109"/>
      <c r="AIJ10" s="109"/>
      <c r="AIK10" s="109"/>
      <c r="AIL10" s="109"/>
      <c r="AIM10" s="109"/>
      <c r="AIN10" s="109"/>
      <c r="AIO10" s="109"/>
      <c r="AIP10" s="109"/>
      <c r="AIQ10" s="109"/>
      <c r="AIR10" s="109"/>
      <c r="AIS10" s="109"/>
      <c r="AIT10" s="109"/>
      <c r="AIU10" s="109"/>
      <c r="AIV10" s="109"/>
      <c r="AIW10" s="109"/>
      <c r="AIX10" s="109"/>
      <c r="AIY10" s="109"/>
      <c r="AIZ10" s="109"/>
      <c r="AJA10" s="109"/>
      <c r="AJB10" s="109"/>
      <c r="AJC10" s="109"/>
      <c r="AJD10" s="109"/>
      <c r="AJE10" s="109"/>
      <c r="AJF10" s="109"/>
      <c r="AJG10" s="109"/>
      <c r="AJH10" s="109"/>
      <c r="AJI10" s="109"/>
      <c r="AJJ10" s="109"/>
      <c r="AJK10" s="109"/>
      <c r="AJL10" s="109"/>
      <c r="AJM10" s="109"/>
      <c r="AJN10" s="109"/>
      <c r="AJO10" s="109"/>
      <c r="AJP10" s="109"/>
      <c r="AJQ10" s="109"/>
      <c r="AJR10" s="109"/>
      <c r="AJS10" s="109"/>
      <c r="AJT10" s="109"/>
      <c r="AJU10" s="109"/>
      <c r="AJV10" s="109"/>
      <c r="AJW10" s="109"/>
      <c r="AJX10" s="109"/>
      <c r="AJY10" s="109"/>
      <c r="AJZ10" s="109"/>
      <c r="AKA10" s="109"/>
      <c r="AKB10" s="109"/>
      <c r="AKC10" s="109"/>
      <c r="AKD10" s="109"/>
      <c r="AKE10" s="109"/>
      <c r="AKF10" s="109"/>
      <c r="AKG10" s="109"/>
      <c r="AKH10" s="109"/>
      <c r="AKI10" s="109"/>
      <c r="AKJ10" s="109"/>
      <c r="AKK10" s="109"/>
      <c r="AKL10" s="109"/>
      <c r="AKM10" s="109"/>
      <c r="AKN10" s="109"/>
      <c r="AKO10" s="109"/>
      <c r="AKP10" s="109"/>
      <c r="AKQ10" s="109"/>
      <c r="AKR10" s="109"/>
      <c r="AKS10" s="109"/>
      <c r="AKT10" s="109"/>
      <c r="AKU10" s="109"/>
      <c r="AKV10" s="109"/>
      <c r="AKW10" s="109"/>
      <c r="AKX10" s="109"/>
      <c r="AKY10" s="109"/>
      <c r="AKZ10" s="109"/>
      <c r="ALA10" s="109"/>
      <c r="ALB10" s="109"/>
      <c r="ALC10" s="109"/>
      <c r="ALD10" s="109"/>
      <c r="ALE10" s="109"/>
      <c r="ALF10" s="109"/>
      <c r="ALG10" s="109"/>
      <c r="ALH10" s="109"/>
      <c r="ALI10" s="109"/>
      <c r="ALJ10" s="109"/>
      <c r="ALK10" s="109"/>
      <c r="ALL10" s="109"/>
      <c r="ALM10" s="109"/>
      <c r="ALN10" s="109"/>
      <c r="ALO10" s="109"/>
      <c r="ALP10" s="109"/>
      <c r="ALQ10" s="109"/>
      <c r="ALR10" s="109"/>
      <c r="ALS10" s="109"/>
      <c r="ALT10" s="109"/>
      <c r="ALU10" s="109"/>
      <c r="ALV10" s="109"/>
      <c r="ALW10" s="109"/>
      <c r="ALX10" s="109"/>
      <c r="ALY10" s="109"/>
      <c r="ALZ10" s="109"/>
      <c r="AMA10" s="109"/>
      <c r="AMB10" s="109"/>
    </row>
    <row r="11" spans="1:1016" ht="22.25" customHeight="1" x14ac:dyDescent="0.3">
      <c r="A11" s="185"/>
      <c r="B11" s="186"/>
      <c r="C11" s="187"/>
      <c r="D11" s="211" t="str">
        <f t="shared" ref="D11:D18" si="0">IF($C11="", "←",IF($C11&lt;=3, " ",""))</f>
        <v>←</v>
      </c>
      <c r="E11" s="211" t="str">
        <f t="shared" ref="E11:E18" si="1">IF($C11="", "←",IF($C11&gt;=2, " ",""))</f>
        <v>←</v>
      </c>
      <c r="F11" s="211" t="str">
        <f t="shared" ref="F11:F18" si="2">IF($C11="", "←",IF($C11&gt;=3, " ",""))</f>
        <v>←</v>
      </c>
      <c r="G11" s="188"/>
      <c r="H11" s="188"/>
      <c r="I11" s="189"/>
      <c r="J11" s="190"/>
      <c r="K11" s="191"/>
      <c r="L11" s="140" t="str">
        <f t="shared" ref="L11:L18" si="3">IF(SUM(J11:K11)=0,"",SUM(J11:K11))</f>
        <v/>
      </c>
      <c r="M11" s="193"/>
      <c r="N11" s="141"/>
      <c r="O11" s="142" t="str">
        <f>IF(L11="","",IF(OR(M11="B",M11="P",M11="G",),"CP ok.",IF(M11&lt;=4,M11*L11)))</f>
        <v/>
      </c>
      <c r="P11" s="143"/>
      <c r="Q11" s="144"/>
      <c r="BC11" s="136"/>
      <c r="BD11" s="136"/>
      <c r="BE11" s="136"/>
      <c r="BF11" s="136"/>
      <c r="BG11" s="136"/>
      <c r="BH11" s="136"/>
      <c r="BI11" s="136"/>
      <c r="BJ11" s="136"/>
      <c r="BK11" s="136"/>
    </row>
    <row r="12" spans="1:1016" ht="19.25" customHeight="1" x14ac:dyDescent="0.3">
      <c r="A12" s="185"/>
      <c r="B12" s="186"/>
      <c r="C12" s="187"/>
      <c r="D12" s="211" t="str">
        <f t="shared" si="0"/>
        <v>←</v>
      </c>
      <c r="E12" s="211" t="str">
        <f t="shared" si="1"/>
        <v>←</v>
      </c>
      <c r="F12" s="211" t="str">
        <f t="shared" si="2"/>
        <v>←</v>
      </c>
      <c r="G12" s="188"/>
      <c r="H12" s="188"/>
      <c r="I12" s="189"/>
      <c r="J12" s="190"/>
      <c r="K12" s="191"/>
      <c r="L12" s="140" t="str">
        <f t="shared" si="3"/>
        <v/>
      </c>
      <c r="M12" s="193"/>
      <c r="N12" s="141"/>
      <c r="O12" s="142" t="str">
        <f t="shared" ref="O12:O18" si="4">IF(L12="","",IF(OR(M12="B",M12="P",M12="G",),"CP ok.",IF(M12&lt;=4,M12*L12)))</f>
        <v/>
      </c>
      <c r="P12" s="143"/>
      <c r="Q12" s="144"/>
      <c r="BC12" s="136"/>
      <c r="BD12" s="136"/>
      <c r="BE12" s="136"/>
      <c r="BF12" s="136"/>
      <c r="BG12" s="136"/>
      <c r="BH12" s="136"/>
      <c r="BI12" s="136"/>
      <c r="BJ12" s="136"/>
      <c r="BK12" s="136"/>
    </row>
    <row r="13" spans="1:1016" x14ac:dyDescent="0.3">
      <c r="A13" s="185"/>
      <c r="B13" s="186"/>
      <c r="C13" s="187"/>
      <c r="D13" s="211" t="str">
        <f t="shared" si="0"/>
        <v>←</v>
      </c>
      <c r="E13" s="211" t="str">
        <f t="shared" si="1"/>
        <v>←</v>
      </c>
      <c r="F13" s="211" t="str">
        <f t="shared" si="2"/>
        <v>←</v>
      </c>
      <c r="G13" s="188"/>
      <c r="H13" s="188"/>
      <c r="I13" s="189"/>
      <c r="J13" s="190"/>
      <c r="K13" s="191"/>
      <c r="L13" s="140" t="str">
        <f t="shared" si="3"/>
        <v/>
      </c>
      <c r="M13" s="194"/>
      <c r="N13" s="141"/>
      <c r="O13" s="142" t="str">
        <f t="shared" si="4"/>
        <v/>
      </c>
      <c r="P13" s="143"/>
      <c r="Q13" s="144"/>
      <c r="AA13" s="108"/>
      <c r="BC13" s="136"/>
      <c r="BD13" s="136"/>
      <c r="BE13" s="136"/>
      <c r="BF13" s="136"/>
      <c r="BG13" s="136"/>
      <c r="BH13" s="136"/>
      <c r="BI13" s="136"/>
      <c r="BJ13" s="136"/>
      <c r="BK13" s="136"/>
    </row>
    <row r="14" spans="1:1016" x14ac:dyDescent="0.3">
      <c r="A14" s="185"/>
      <c r="B14" s="186"/>
      <c r="C14" s="187"/>
      <c r="D14" s="211" t="str">
        <f t="shared" si="0"/>
        <v>←</v>
      </c>
      <c r="E14" s="211" t="str">
        <f t="shared" si="1"/>
        <v>←</v>
      </c>
      <c r="F14" s="211" t="str">
        <f t="shared" si="2"/>
        <v>←</v>
      </c>
      <c r="G14" s="188"/>
      <c r="H14" s="188"/>
      <c r="I14" s="189"/>
      <c r="J14" s="190"/>
      <c r="K14" s="191"/>
      <c r="L14" s="140" t="str">
        <f t="shared" si="3"/>
        <v/>
      </c>
      <c r="M14" s="194"/>
      <c r="N14" s="141"/>
      <c r="O14" s="142" t="str">
        <f t="shared" si="4"/>
        <v/>
      </c>
      <c r="P14" s="143"/>
      <c r="Q14" s="144"/>
      <c r="AA14" s="108"/>
      <c r="BC14" s="136"/>
      <c r="BD14" s="136"/>
      <c r="BE14" s="136"/>
      <c r="BF14" s="136"/>
      <c r="BG14" s="136"/>
      <c r="BH14" s="136"/>
      <c r="BI14" s="136"/>
      <c r="BJ14" s="136"/>
      <c r="BK14" s="136"/>
    </row>
    <row r="15" spans="1:1016" ht="18" customHeight="1" x14ac:dyDescent="0.3">
      <c r="A15" s="185"/>
      <c r="B15" s="186"/>
      <c r="C15" s="187"/>
      <c r="D15" s="211" t="str">
        <f t="shared" si="0"/>
        <v>←</v>
      </c>
      <c r="E15" s="211" t="str">
        <f t="shared" si="1"/>
        <v>←</v>
      </c>
      <c r="F15" s="211" t="str">
        <f t="shared" si="2"/>
        <v>←</v>
      </c>
      <c r="G15" s="188"/>
      <c r="H15" s="188"/>
      <c r="I15" s="189"/>
      <c r="J15" s="190"/>
      <c r="K15" s="191"/>
      <c r="L15" s="140" t="str">
        <f t="shared" si="3"/>
        <v/>
      </c>
      <c r="M15" s="194"/>
      <c r="N15" s="141"/>
      <c r="O15" s="142" t="str">
        <f t="shared" si="4"/>
        <v/>
      </c>
      <c r="P15" s="143"/>
      <c r="Q15" s="144"/>
      <c r="AA15" s="108"/>
      <c r="BC15" s="136"/>
      <c r="BD15" s="136"/>
      <c r="BE15" s="136"/>
      <c r="BF15" s="136"/>
      <c r="BG15" s="136"/>
      <c r="BH15" s="136"/>
      <c r="BI15" s="136"/>
      <c r="BJ15" s="136"/>
      <c r="BK15" s="136"/>
    </row>
    <row r="16" spans="1:1016" ht="17" customHeight="1" x14ac:dyDescent="0.3">
      <c r="A16" s="185"/>
      <c r="B16" s="186"/>
      <c r="C16" s="187"/>
      <c r="D16" s="211" t="str">
        <f t="shared" si="0"/>
        <v>←</v>
      </c>
      <c r="E16" s="211" t="str">
        <f t="shared" si="1"/>
        <v>←</v>
      </c>
      <c r="F16" s="211" t="str">
        <f t="shared" si="2"/>
        <v>←</v>
      </c>
      <c r="G16" s="188"/>
      <c r="H16" s="188"/>
      <c r="I16" s="189"/>
      <c r="J16" s="190"/>
      <c r="K16" s="191"/>
      <c r="L16" s="140" t="str">
        <f t="shared" si="3"/>
        <v/>
      </c>
      <c r="M16" s="194"/>
      <c r="N16" s="141"/>
      <c r="O16" s="142" t="str">
        <f t="shared" si="4"/>
        <v/>
      </c>
      <c r="P16" s="143"/>
      <c r="Q16" s="144"/>
      <c r="BC16" s="136"/>
      <c r="BD16" s="136"/>
      <c r="BE16" s="136"/>
      <c r="BF16" s="136"/>
      <c r="BG16" s="136"/>
      <c r="BH16" s="136"/>
      <c r="BI16" s="136"/>
      <c r="BJ16" s="136"/>
      <c r="BK16" s="136"/>
    </row>
    <row r="17" spans="1:1017" x14ac:dyDescent="0.3">
      <c r="A17" s="185"/>
      <c r="B17" s="186"/>
      <c r="C17" s="187"/>
      <c r="D17" s="211" t="str">
        <f t="shared" si="0"/>
        <v>←</v>
      </c>
      <c r="E17" s="211" t="str">
        <f t="shared" si="1"/>
        <v>←</v>
      </c>
      <c r="F17" s="211" t="str">
        <f t="shared" si="2"/>
        <v>←</v>
      </c>
      <c r="G17" s="188"/>
      <c r="H17" s="188"/>
      <c r="I17" s="189"/>
      <c r="J17" s="190"/>
      <c r="K17" s="191"/>
      <c r="L17" s="140" t="str">
        <f t="shared" si="3"/>
        <v/>
      </c>
      <c r="M17" s="194"/>
      <c r="N17" s="141"/>
      <c r="O17" s="142" t="str">
        <f t="shared" si="4"/>
        <v/>
      </c>
      <c r="P17" s="143"/>
      <c r="Q17" s="144"/>
      <c r="BC17" s="136"/>
      <c r="BD17" s="136"/>
      <c r="BE17" s="136"/>
      <c r="BF17" s="136"/>
      <c r="BG17" s="136"/>
      <c r="BH17" s="136"/>
      <c r="BI17" s="136"/>
      <c r="BJ17" s="136"/>
      <c r="BK17" s="136"/>
    </row>
    <row r="18" spans="1:1017" ht="14.5" thickBot="1" x14ac:dyDescent="0.35">
      <c r="A18" s="185"/>
      <c r="B18" s="186"/>
      <c r="C18" s="187"/>
      <c r="D18" s="211" t="str">
        <f t="shared" si="0"/>
        <v>←</v>
      </c>
      <c r="E18" s="211" t="str">
        <f t="shared" si="1"/>
        <v>←</v>
      </c>
      <c r="F18" s="211" t="str">
        <f t="shared" si="2"/>
        <v>←</v>
      </c>
      <c r="G18" s="188"/>
      <c r="H18" s="188"/>
      <c r="I18" s="189"/>
      <c r="J18" s="192"/>
      <c r="K18" s="191"/>
      <c r="L18" s="140" t="str">
        <f t="shared" si="3"/>
        <v/>
      </c>
      <c r="M18" s="194"/>
      <c r="N18" s="145"/>
      <c r="O18" s="146" t="str">
        <f t="shared" si="4"/>
        <v/>
      </c>
      <c r="P18" s="143"/>
      <c r="Q18" s="144"/>
      <c r="BC18" s="136"/>
      <c r="BD18" s="136"/>
      <c r="BE18" s="136"/>
      <c r="BF18" s="136"/>
      <c r="BG18" s="136"/>
      <c r="BH18" s="136"/>
      <c r="BI18" s="136"/>
      <c r="BJ18" s="136"/>
      <c r="BK18" s="136"/>
    </row>
    <row r="19" spans="1:1017" s="108" customFormat="1" ht="31.75" customHeight="1" thickTop="1" x14ac:dyDescent="0.3">
      <c r="A19" s="224" t="s">
        <v>49</v>
      </c>
      <c r="B19" s="225"/>
      <c r="C19" s="225"/>
      <c r="D19" s="225"/>
      <c r="E19" s="225"/>
      <c r="F19" s="225"/>
      <c r="G19" s="225"/>
      <c r="H19" s="225"/>
      <c r="I19" s="226"/>
      <c r="J19" s="232">
        <f>SUM(J21:J28)</f>
        <v>0</v>
      </c>
      <c r="K19" s="222">
        <f>SUM(K21:K28)</f>
        <v>0</v>
      </c>
      <c r="L19" s="137" t="str">
        <f>'Data HANDS OFF'!$AD$3</f>
        <v>CP angestrebt ↓ (berechnet)</v>
      </c>
      <c r="M19" s="138" t="str">
        <f>'Data HANDS OFF'!$AD$4</f>
        <v>Eingabe Modulendnote  ↓ =&gt; CPs</v>
      </c>
      <c r="N19" s="220"/>
      <c r="O19" s="212" t="str">
        <f>'Data HANDS OFF'!AD24</f>
        <v>Produkt CP*Note</v>
      </c>
      <c r="P19" s="214"/>
      <c r="Q19" s="147"/>
      <c r="R19" s="124"/>
      <c r="S19" s="125"/>
      <c r="T19" s="125"/>
      <c r="U19" s="125"/>
      <c r="V19" s="125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36"/>
      <c r="BD19" s="136"/>
      <c r="BE19" s="136"/>
      <c r="BF19" s="136"/>
      <c r="BG19" s="136"/>
      <c r="BH19" s="136"/>
      <c r="BI19" s="136"/>
      <c r="BJ19" s="136"/>
      <c r="BK19" s="136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  <c r="IR19" s="109"/>
      <c r="IS19" s="109"/>
      <c r="IT19" s="109"/>
      <c r="IU19" s="109"/>
      <c r="IV19" s="109"/>
      <c r="IW19" s="109"/>
      <c r="IX19" s="109"/>
      <c r="IY19" s="109"/>
      <c r="IZ19" s="109"/>
      <c r="JA19" s="109"/>
      <c r="JB19" s="109"/>
      <c r="JC19" s="109"/>
      <c r="JD19" s="109"/>
      <c r="JE19" s="109"/>
      <c r="JF19" s="109"/>
      <c r="JG19" s="109"/>
      <c r="JH19" s="109"/>
      <c r="JI19" s="109"/>
      <c r="JJ19" s="109"/>
      <c r="JK19" s="109"/>
      <c r="JL19" s="109"/>
      <c r="JM19" s="109"/>
      <c r="JN19" s="109"/>
      <c r="JO19" s="109"/>
      <c r="JP19" s="109"/>
      <c r="JQ19" s="109"/>
      <c r="JR19" s="109"/>
      <c r="JS19" s="109"/>
      <c r="JT19" s="109"/>
      <c r="JU19" s="109"/>
      <c r="JV19" s="109"/>
      <c r="JW19" s="109"/>
      <c r="JX19" s="109"/>
      <c r="JY19" s="109"/>
      <c r="JZ19" s="109"/>
      <c r="KA19" s="109"/>
      <c r="KB19" s="109"/>
      <c r="KC19" s="109"/>
      <c r="KD19" s="109"/>
      <c r="KE19" s="109"/>
      <c r="KF19" s="109"/>
      <c r="KG19" s="109"/>
      <c r="KH19" s="109"/>
      <c r="KI19" s="109"/>
      <c r="KJ19" s="109"/>
      <c r="KK19" s="109"/>
      <c r="KL19" s="109"/>
      <c r="KM19" s="109"/>
      <c r="KN19" s="109"/>
      <c r="KO19" s="109"/>
      <c r="KP19" s="109"/>
      <c r="KQ19" s="109"/>
      <c r="KR19" s="109"/>
      <c r="KS19" s="109"/>
      <c r="KT19" s="109"/>
      <c r="KU19" s="109"/>
      <c r="KV19" s="109"/>
      <c r="KW19" s="109"/>
      <c r="KX19" s="109"/>
      <c r="KY19" s="109"/>
      <c r="KZ19" s="109"/>
      <c r="LA19" s="109"/>
      <c r="LB19" s="109"/>
      <c r="LC19" s="109"/>
      <c r="LD19" s="109"/>
      <c r="LE19" s="109"/>
      <c r="LF19" s="109"/>
      <c r="LG19" s="109"/>
      <c r="LH19" s="109"/>
      <c r="LI19" s="109"/>
      <c r="LJ19" s="109"/>
      <c r="LK19" s="109"/>
      <c r="LL19" s="109"/>
      <c r="LM19" s="109"/>
      <c r="LN19" s="109"/>
      <c r="LO19" s="109"/>
      <c r="LP19" s="109"/>
      <c r="LQ19" s="109"/>
      <c r="LR19" s="109"/>
      <c r="LS19" s="109"/>
      <c r="LT19" s="109"/>
      <c r="LU19" s="109"/>
      <c r="LV19" s="109"/>
      <c r="LW19" s="109"/>
      <c r="LX19" s="109"/>
      <c r="LY19" s="109"/>
      <c r="LZ19" s="109"/>
      <c r="MA19" s="109"/>
      <c r="MB19" s="109"/>
      <c r="MC19" s="109"/>
      <c r="MD19" s="109"/>
      <c r="ME19" s="109"/>
      <c r="MF19" s="109"/>
      <c r="MG19" s="109"/>
      <c r="MH19" s="109"/>
      <c r="MI19" s="109"/>
      <c r="MJ19" s="109"/>
      <c r="MK19" s="109"/>
      <c r="ML19" s="109"/>
      <c r="MM19" s="109"/>
      <c r="MN19" s="109"/>
      <c r="MO19" s="109"/>
      <c r="MP19" s="109"/>
      <c r="MQ19" s="109"/>
      <c r="MR19" s="109"/>
      <c r="MS19" s="109"/>
      <c r="MT19" s="109"/>
      <c r="MU19" s="109"/>
      <c r="MV19" s="109"/>
      <c r="MW19" s="109"/>
      <c r="MX19" s="109"/>
      <c r="MY19" s="109"/>
      <c r="MZ19" s="109"/>
      <c r="NA19" s="109"/>
      <c r="NB19" s="109"/>
      <c r="NC19" s="109"/>
      <c r="ND19" s="109"/>
      <c r="NE19" s="109"/>
      <c r="NF19" s="109"/>
      <c r="NG19" s="109"/>
      <c r="NH19" s="109"/>
      <c r="NI19" s="109"/>
      <c r="NJ19" s="109"/>
      <c r="NK19" s="109"/>
      <c r="NL19" s="109"/>
      <c r="NM19" s="109"/>
      <c r="NN19" s="109"/>
      <c r="NO19" s="109"/>
      <c r="NP19" s="109"/>
      <c r="NQ19" s="109"/>
      <c r="NR19" s="109"/>
      <c r="NS19" s="109"/>
      <c r="NT19" s="109"/>
      <c r="NU19" s="109"/>
      <c r="NV19" s="109"/>
      <c r="NW19" s="109"/>
      <c r="NX19" s="109"/>
      <c r="NY19" s="109"/>
      <c r="NZ19" s="109"/>
      <c r="OA19" s="109"/>
      <c r="OB19" s="109"/>
      <c r="OC19" s="109"/>
      <c r="OD19" s="109"/>
      <c r="OE19" s="109"/>
      <c r="OF19" s="109"/>
      <c r="OG19" s="109"/>
      <c r="OH19" s="109"/>
      <c r="OI19" s="109"/>
      <c r="OJ19" s="109"/>
      <c r="OK19" s="109"/>
      <c r="OL19" s="109"/>
      <c r="OM19" s="109"/>
      <c r="ON19" s="109"/>
      <c r="OO19" s="109"/>
      <c r="OP19" s="109"/>
      <c r="OQ19" s="109"/>
      <c r="OR19" s="109"/>
      <c r="OS19" s="109"/>
      <c r="OT19" s="109"/>
      <c r="OU19" s="109"/>
      <c r="OV19" s="109"/>
      <c r="OW19" s="109"/>
      <c r="OX19" s="109"/>
      <c r="OY19" s="109"/>
      <c r="OZ19" s="109"/>
      <c r="PA19" s="109"/>
      <c r="PB19" s="109"/>
      <c r="PC19" s="109"/>
      <c r="PD19" s="109"/>
      <c r="PE19" s="109"/>
      <c r="PF19" s="109"/>
      <c r="PG19" s="109"/>
      <c r="PH19" s="109"/>
      <c r="PI19" s="109"/>
      <c r="PJ19" s="109"/>
      <c r="PK19" s="109"/>
      <c r="PL19" s="109"/>
      <c r="PM19" s="109"/>
      <c r="PN19" s="109"/>
      <c r="PO19" s="109"/>
      <c r="PP19" s="109"/>
      <c r="PQ19" s="109"/>
      <c r="PR19" s="109"/>
      <c r="PS19" s="109"/>
      <c r="PT19" s="109"/>
      <c r="PU19" s="109"/>
      <c r="PV19" s="109"/>
      <c r="PW19" s="109"/>
      <c r="PX19" s="109"/>
      <c r="PY19" s="109"/>
      <c r="PZ19" s="109"/>
      <c r="QA19" s="109"/>
      <c r="QB19" s="109"/>
      <c r="QC19" s="109"/>
      <c r="QD19" s="109"/>
      <c r="QE19" s="109"/>
      <c r="QF19" s="109"/>
      <c r="QG19" s="109"/>
      <c r="QH19" s="109"/>
      <c r="QI19" s="109"/>
      <c r="QJ19" s="109"/>
      <c r="QK19" s="109"/>
      <c r="QL19" s="109"/>
      <c r="QM19" s="109"/>
      <c r="QN19" s="109"/>
      <c r="QO19" s="109"/>
      <c r="QP19" s="109"/>
      <c r="QQ19" s="109"/>
      <c r="QR19" s="109"/>
      <c r="QS19" s="109"/>
      <c r="QT19" s="109"/>
      <c r="QU19" s="109"/>
      <c r="QV19" s="109"/>
      <c r="QW19" s="109"/>
      <c r="QX19" s="109"/>
      <c r="QY19" s="109"/>
      <c r="QZ19" s="109"/>
      <c r="RA19" s="109"/>
      <c r="RB19" s="109"/>
      <c r="RC19" s="109"/>
      <c r="RD19" s="109"/>
      <c r="RE19" s="109"/>
      <c r="RF19" s="109"/>
      <c r="RG19" s="109"/>
      <c r="RH19" s="109"/>
      <c r="RI19" s="109"/>
      <c r="RJ19" s="109"/>
      <c r="RK19" s="109"/>
      <c r="RL19" s="109"/>
      <c r="RM19" s="109"/>
      <c r="RN19" s="109"/>
      <c r="RO19" s="109"/>
      <c r="RP19" s="109"/>
      <c r="RQ19" s="109"/>
      <c r="RR19" s="109"/>
      <c r="RS19" s="109"/>
      <c r="RT19" s="109"/>
      <c r="RU19" s="109"/>
      <c r="RV19" s="109"/>
      <c r="RW19" s="109"/>
      <c r="RX19" s="109"/>
      <c r="RY19" s="109"/>
      <c r="RZ19" s="109"/>
      <c r="SA19" s="109"/>
      <c r="SB19" s="109"/>
      <c r="SC19" s="109"/>
      <c r="SD19" s="109"/>
      <c r="SE19" s="109"/>
      <c r="SF19" s="109"/>
      <c r="SG19" s="109"/>
      <c r="SH19" s="109"/>
      <c r="SI19" s="109"/>
      <c r="SJ19" s="109"/>
      <c r="SK19" s="109"/>
      <c r="SL19" s="109"/>
      <c r="SM19" s="109"/>
      <c r="SN19" s="109"/>
      <c r="SO19" s="109"/>
      <c r="SP19" s="109"/>
      <c r="SQ19" s="109"/>
      <c r="SR19" s="109"/>
      <c r="SS19" s="109"/>
      <c r="ST19" s="109"/>
      <c r="SU19" s="109"/>
      <c r="SV19" s="109"/>
      <c r="SW19" s="109"/>
      <c r="SX19" s="109"/>
      <c r="SY19" s="109"/>
      <c r="SZ19" s="109"/>
      <c r="TA19" s="109"/>
      <c r="TB19" s="109"/>
      <c r="TC19" s="109"/>
      <c r="TD19" s="109"/>
      <c r="TE19" s="109"/>
      <c r="TF19" s="109"/>
      <c r="TG19" s="109"/>
      <c r="TH19" s="109"/>
      <c r="TI19" s="109"/>
      <c r="TJ19" s="109"/>
      <c r="TK19" s="109"/>
      <c r="TL19" s="109"/>
      <c r="TM19" s="109"/>
      <c r="TN19" s="109"/>
      <c r="TO19" s="109"/>
      <c r="TP19" s="109"/>
      <c r="TQ19" s="109"/>
      <c r="TR19" s="109"/>
      <c r="TS19" s="109"/>
      <c r="TT19" s="109"/>
      <c r="TU19" s="109"/>
      <c r="TV19" s="109"/>
      <c r="TW19" s="109"/>
      <c r="TX19" s="109"/>
      <c r="TY19" s="109"/>
      <c r="TZ19" s="109"/>
      <c r="UA19" s="109"/>
      <c r="UB19" s="109"/>
      <c r="UC19" s="109"/>
      <c r="UD19" s="109"/>
      <c r="UE19" s="109"/>
      <c r="UF19" s="109"/>
      <c r="UG19" s="109"/>
      <c r="UH19" s="109"/>
      <c r="UI19" s="109"/>
      <c r="UJ19" s="109"/>
      <c r="UK19" s="109"/>
      <c r="UL19" s="109"/>
      <c r="UM19" s="109"/>
      <c r="UN19" s="109"/>
      <c r="UO19" s="109"/>
      <c r="UP19" s="109"/>
      <c r="UQ19" s="109"/>
      <c r="UR19" s="109"/>
      <c r="US19" s="109"/>
      <c r="UT19" s="109"/>
      <c r="UU19" s="109"/>
      <c r="UV19" s="109"/>
      <c r="UW19" s="109"/>
      <c r="UX19" s="109"/>
      <c r="UY19" s="109"/>
      <c r="UZ19" s="109"/>
      <c r="VA19" s="109"/>
      <c r="VB19" s="109"/>
      <c r="VC19" s="109"/>
      <c r="VD19" s="109"/>
      <c r="VE19" s="109"/>
      <c r="VF19" s="109"/>
      <c r="VG19" s="109"/>
      <c r="VH19" s="109"/>
      <c r="VI19" s="109"/>
      <c r="VJ19" s="109"/>
      <c r="VK19" s="109"/>
      <c r="VL19" s="109"/>
      <c r="VM19" s="109"/>
      <c r="VN19" s="109"/>
      <c r="VO19" s="109"/>
      <c r="VP19" s="109"/>
      <c r="VQ19" s="109"/>
      <c r="VR19" s="109"/>
      <c r="VS19" s="109"/>
      <c r="VT19" s="109"/>
      <c r="VU19" s="109"/>
      <c r="VV19" s="109"/>
      <c r="VW19" s="109"/>
      <c r="VX19" s="109"/>
      <c r="VY19" s="109"/>
      <c r="VZ19" s="109"/>
      <c r="WA19" s="109"/>
      <c r="WB19" s="109"/>
      <c r="WC19" s="109"/>
      <c r="WD19" s="109"/>
      <c r="WE19" s="109"/>
      <c r="WF19" s="109"/>
      <c r="WG19" s="109"/>
      <c r="WH19" s="109"/>
      <c r="WI19" s="109"/>
      <c r="WJ19" s="109"/>
      <c r="WK19" s="109"/>
      <c r="WL19" s="109"/>
      <c r="WM19" s="109"/>
      <c r="WN19" s="109"/>
      <c r="WO19" s="109"/>
      <c r="WP19" s="109"/>
      <c r="WQ19" s="109"/>
      <c r="WR19" s="109"/>
      <c r="WS19" s="109"/>
      <c r="WT19" s="109"/>
      <c r="WU19" s="109"/>
      <c r="WV19" s="109"/>
      <c r="WW19" s="109"/>
      <c r="WX19" s="109"/>
      <c r="WY19" s="109"/>
      <c r="WZ19" s="109"/>
      <c r="XA19" s="109"/>
      <c r="XB19" s="109"/>
      <c r="XC19" s="109"/>
      <c r="XD19" s="109"/>
      <c r="XE19" s="109"/>
      <c r="XF19" s="109"/>
      <c r="XG19" s="109"/>
      <c r="XH19" s="109"/>
      <c r="XI19" s="109"/>
      <c r="XJ19" s="109"/>
      <c r="XK19" s="109"/>
      <c r="XL19" s="109"/>
      <c r="XM19" s="109"/>
      <c r="XN19" s="109"/>
      <c r="XO19" s="109"/>
      <c r="XP19" s="109"/>
      <c r="XQ19" s="109"/>
      <c r="XR19" s="109"/>
      <c r="XS19" s="109"/>
      <c r="XT19" s="109"/>
      <c r="XU19" s="109"/>
      <c r="XV19" s="109"/>
      <c r="XW19" s="109"/>
      <c r="XX19" s="109"/>
      <c r="XY19" s="109"/>
      <c r="XZ19" s="109"/>
      <c r="YA19" s="109"/>
      <c r="YB19" s="109"/>
      <c r="YC19" s="109"/>
      <c r="YD19" s="109"/>
      <c r="YE19" s="109"/>
      <c r="YF19" s="109"/>
      <c r="YG19" s="109"/>
      <c r="YH19" s="109"/>
      <c r="YI19" s="109"/>
      <c r="YJ19" s="109"/>
      <c r="YK19" s="109"/>
      <c r="YL19" s="109"/>
      <c r="YM19" s="109"/>
      <c r="YN19" s="109"/>
      <c r="YO19" s="109"/>
      <c r="YP19" s="109"/>
      <c r="YQ19" s="109"/>
      <c r="YR19" s="109"/>
      <c r="YS19" s="109"/>
      <c r="YT19" s="109"/>
      <c r="YU19" s="109"/>
      <c r="YV19" s="109"/>
      <c r="YW19" s="109"/>
      <c r="YX19" s="109"/>
      <c r="YY19" s="109"/>
      <c r="YZ19" s="109"/>
      <c r="ZA19" s="109"/>
      <c r="ZB19" s="109"/>
      <c r="ZC19" s="109"/>
      <c r="ZD19" s="109"/>
      <c r="ZE19" s="109"/>
      <c r="ZF19" s="109"/>
      <c r="ZG19" s="109"/>
      <c r="ZH19" s="109"/>
      <c r="ZI19" s="109"/>
      <c r="ZJ19" s="109"/>
      <c r="ZK19" s="109"/>
      <c r="ZL19" s="109"/>
      <c r="ZM19" s="109"/>
      <c r="ZN19" s="109"/>
      <c r="ZO19" s="109"/>
      <c r="ZP19" s="109"/>
      <c r="ZQ19" s="109"/>
      <c r="ZR19" s="109"/>
      <c r="ZS19" s="109"/>
      <c r="ZT19" s="109"/>
      <c r="ZU19" s="109"/>
      <c r="ZV19" s="109"/>
      <c r="ZW19" s="109"/>
      <c r="ZX19" s="109"/>
      <c r="ZY19" s="109"/>
      <c r="ZZ19" s="109"/>
      <c r="AAA19" s="109"/>
      <c r="AAB19" s="109"/>
      <c r="AAC19" s="109"/>
      <c r="AAD19" s="109"/>
      <c r="AAE19" s="109"/>
      <c r="AAF19" s="109"/>
      <c r="AAG19" s="109"/>
      <c r="AAH19" s="109"/>
      <c r="AAI19" s="109"/>
      <c r="AAJ19" s="109"/>
      <c r="AAK19" s="109"/>
      <c r="AAL19" s="109"/>
      <c r="AAM19" s="109"/>
      <c r="AAN19" s="109"/>
      <c r="AAO19" s="109"/>
      <c r="AAP19" s="109"/>
      <c r="AAQ19" s="109"/>
      <c r="AAR19" s="109"/>
      <c r="AAS19" s="109"/>
      <c r="AAT19" s="109"/>
      <c r="AAU19" s="109"/>
      <c r="AAV19" s="109"/>
      <c r="AAW19" s="109"/>
      <c r="AAX19" s="109"/>
      <c r="AAY19" s="109"/>
      <c r="AAZ19" s="109"/>
      <c r="ABA19" s="109"/>
      <c r="ABB19" s="109"/>
      <c r="ABC19" s="109"/>
      <c r="ABD19" s="109"/>
      <c r="ABE19" s="109"/>
      <c r="ABF19" s="109"/>
      <c r="ABG19" s="109"/>
      <c r="ABH19" s="109"/>
      <c r="ABI19" s="109"/>
      <c r="ABJ19" s="109"/>
      <c r="ABK19" s="109"/>
      <c r="ABL19" s="109"/>
      <c r="ABM19" s="109"/>
      <c r="ABN19" s="109"/>
      <c r="ABO19" s="109"/>
      <c r="ABP19" s="109"/>
      <c r="ABQ19" s="109"/>
      <c r="ABR19" s="109"/>
      <c r="ABS19" s="109"/>
      <c r="ABT19" s="109"/>
      <c r="ABU19" s="109"/>
      <c r="ABV19" s="109"/>
      <c r="ABW19" s="109"/>
      <c r="ABX19" s="109"/>
      <c r="ABY19" s="109"/>
      <c r="ABZ19" s="109"/>
      <c r="ACA19" s="109"/>
      <c r="ACB19" s="109"/>
      <c r="ACC19" s="109"/>
      <c r="ACD19" s="109"/>
      <c r="ACE19" s="109"/>
      <c r="ACF19" s="109"/>
      <c r="ACG19" s="109"/>
      <c r="ACH19" s="109"/>
      <c r="ACI19" s="109"/>
      <c r="ACJ19" s="109"/>
      <c r="ACK19" s="109"/>
      <c r="ACL19" s="109"/>
      <c r="ACM19" s="109"/>
      <c r="ACN19" s="109"/>
      <c r="ACO19" s="109"/>
      <c r="ACP19" s="109"/>
      <c r="ACQ19" s="109"/>
      <c r="ACR19" s="109"/>
      <c r="ACS19" s="109"/>
      <c r="ACT19" s="109"/>
      <c r="ACU19" s="109"/>
      <c r="ACV19" s="109"/>
      <c r="ACW19" s="109"/>
      <c r="ACX19" s="109"/>
      <c r="ACY19" s="109"/>
      <c r="ACZ19" s="109"/>
      <c r="ADA19" s="109"/>
      <c r="ADB19" s="109"/>
      <c r="ADC19" s="109"/>
      <c r="ADD19" s="109"/>
      <c r="ADE19" s="109"/>
      <c r="ADF19" s="109"/>
      <c r="ADG19" s="109"/>
      <c r="ADH19" s="109"/>
      <c r="ADI19" s="109"/>
      <c r="ADJ19" s="109"/>
      <c r="ADK19" s="109"/>
      <c r="ADL19" s="109"/>
      <c r="ADM19" s="109"/>
      <c r="ADN19" s="109"/>
      <c r="ADO19" s="109"/>
      <c r="ADP19" s="109"/>
      <c r="ADQ19" s="109"/>
      <c r="ADR19" s="109"/>
      <c r="ADS19" s="109"/>
      <c r="ADT19" s="109"/>
      <c r="ADU19" s="109"/>
      <c r="ADV19" s="109"/>
      <c r="ADW19" s="109"/>
      <c r="ADX19" s="109"/>
      <c r="ADY19" s="109"/>
      <c r="ADZ19" s="109"/>
      <c r="AEA19" s="109"/>
      <c r="AEB19" s="109"/>
      <c r="AEC19" s="109"/>
      <c r="AED19" s="109"/>
      <c r="AEE19" s="109"/>
      <c r="AEF19" s="109"/>
      <c r="AEG19" s="109"/>
      <c r="AEH19" s="109"/>
      <c r="AEI19" s="109"/>
      <c r="AEJ19" s="109"/>
      <c r="AEK19" s="109"/>
      <c r="AEL19" s="109"/>
      <c r="AEM19" s="109"/>
      <c r="AEN19" s="109"/>
      <c r="AEO19" s="109"/>
      <c r="AEP19" s="109"/>
      <c r="AEQ19" s="109"/>
      <c r="AER19" s="109"/>
      <c r="AES19" s="109"/>
      <c r="AET19" s="109"/>
      <c r="AEU19" s="109"/>
      <c r="AEV19" s="109"/>
      <c r="AEW19" s="109"/>
      <c r="AEX19" s="109"/>
      <c r="AEY19" s="109"/>
      <c r="AEZ19" s="109"/>
      <c r="AFA19" s="109"/>
      <c r="AFB19" s="109"/>
      <c r="AFC19" s="109"/>
      <c r="AFD19" s="109"/>
      <c r="AFE19" s="109"/>
      <c r="AFF19" s="109"/>
      <c r="AFG19" s="109"/>
      <c r="AFH19" s="109"/>
      <c r="AFI19" s="109"/>
      <c r="AFJ19" s="109"/>
      <c r="AFK19" s="109"/>
      <c r="AFL19" s="109"/>
      <c r="AFM19" s="109"/>
      <c r="AFN19" s="109"/>
      <c r="AFO19" s="109"/>
      <c r="AFP19" s="109"/>
      <c r="AFQ19" s="109"/>
      <c r="AFR19" s="109"/>
      <c r="AFS19" s="109"/>
      <c r="AFT19" s="109"/>
      <c r="AFU19" s="109"/>
      <c r="AFV19" s="109"/>
      <c r="AFW19" s="109"/>
      <c r="AFX19" s="109"/>
      <c r="AFY19" s="109"/>
      <c r="AFZ19" s="109"/>
      <c r="AGA19" s="109"/>
      <c r="AGB19" s="109"/>
      <c r="AGC19" s="109"/>
      <c r="AGD19" s="109"/>
      <c r="AGE19" s="109"/>
      <c r="AGF19" s="109"/>
      <c r="AGG19" s="109"/>
      <c r="AGH19" s="109"/>
      <c r="AGI19" s="109"/>
      <c r="AGJ19" s="109"/>
      <c r="AGK19" s="109"/>
      <c r="AGL19" s="109"/>
      <c r="AGM19" s="109"/>
      <c r="AGN19" s="109"/>
      <c r="AGO19" s="109"/>
      <c r="AGP19" s="109"/>
      <c r="AGQ19" s="109"/>
      <c r="AGR19" s="109"/>
      <c r="AGS19" s="109"/>
      <c r="AGT19" s="109"/>
      <c r="AGU19" s="109"/>
      <c r="AGV19" s="109"/>
      <c r="AGW19" s="109"/>
      <c r="AGX19" s="109"/>
      <c r="AGY19" s="109"/>
      <c r="AGZ19" s="109"/>
      <c r="AHA19" s="109"/>
      <c r="AHB19" s="109"/>
      <c r="AHC19" s="109"/>
      <c r="AHD19" s="109"/>
      <c r="AHE19" s="109"/>
      <c r="AHF19" s="109"/>
      <c r="AHG19" s="109"/>
      <c r="AHH19" s="109"/>
      <c r="AHI19" s="109"/>
      <c r="AHJ19" s="109"/>
      <c r="AHK19" s="109"/>
      <c r="AHL19" s="109"/>
      <c r="AHM19" s="109"/>
      <c r="AHN19" s="109"/>
      <c r="AHO19" s="109"/>
      <c r="AHP19" s="109"/>
      <c r="AHQ19" s="109"/>
      <c r="AHR19" s="109"/>
      <c r="AHS19" s="109"/>
      <c r="AHT19" s="109"/>
      <c r="AHU19" s="109"/>
      <c r="AHV19" s="109"/>
      <c r="AHW19" s="109"/>
      <c r="AHX19" s="109"/>
      <c r="AHY19" s="109"/>
      <c r="AHZ19" s="109"/>
      <c r="AIA19" s="109"/>
      <c r="AIB19" s="109"/>
      <c r="AIC19" s="109"/>
      <c r="AID19" s="109"/>
      <c r="AIE19" s="109"/>
      <c r="AIF19" s="109"/>
      <c r="AIG19" s="109"/>
      <c r="AIH19" s="109"/>
      <c r="AII19" s="109"/>
      <c r="AIJ19" s="109"/>
      <c r="AIK19" s="109"/>
      <c r="AIL19" s="109"/>
      <c r="AIM19" s="109"/>
      <c r="AIN19" s="109"/>
      <c r="AIO19" s="109"/>
      <c r="AIP19" s="109"/>
      <c r="AIQ19" s="109"/>
      <c r="AIR19" s="109"/>
      <c r="AIS19" s="109"/>
      <c r="AIT19" s="109"/>
      <c r="AIU19" s="109"/>
      <c r="AIV19" s="109"/>
      <c r="AIW19" s="109"/>
      <c r="AIX19" s="109"/>
      <c r="AIY19" s="109"/>
      <c r="AIZ19" s="109"/>
      <c r="AJA19" s="109"/>
      <c r="AJB19" s="109"/>
      <c r="AJC19" s="109"/>
      <c r="AJD19" s="109"/>
      <c r="AJE19" s="109"/>
      <c r="AJF19" s="109"/>
      <c r="AJG19" s="109"/>
      <c r="AJH19" s="109"/>
      <c r="AJI19" s="109"/>
      <c r="AJJ19" s="109"/>
      <c r="AJK19" s="109"/>
      <c r="AJL19" s="109"/>
      <c r="AJM19" s="109"/>
      <c r="AJN19" s="109"/>
      <c r="AJO19" s="109"/>
      <c r="AJP19" s="109"/>
      <c r="AJQ19" s="109"/>
      <c r="AJR19" s="109"/>
      <c r="AJS19" s="109"/>
      <c r="AJT19" s="109"/>
      <c r="AJU19" s="109"/>
      <c r="AJV19" s="109"/>
      <c r="AJW19" s="109"/>
      <c r="AJX19" s="109"/>
      <c r="AJY19" s="109"/>
      <c r="AJZ19" s="109"/>
      <c r="AKA19" s="109"/>
      <c r="AKB19" s="109"/>
      <c r="AKC19" s="109"/>
      <c r="AKD19" s="109"/>
      <c r="AKE19" s="109"/>
      <c r="AKF19" s="109"/>
      <c r="AKG19" s="109"/>
      <c r="AKH19" s="109"/>
      <c r="AKI19" s="109"/>
      <c r="AKJ19" s="109"/>
      <c r="AKK19" s="109"/>
      <c r="AKL19" s="109"/>
      <c r="AKM19" s="109"/>
      <c r="AKN19" s="109"/>
      <c r="AKO19" s="109"/>
      <c r="AKP19" s="109"/>
      <c r="AKQ19" s="109"/>
      <c r="AKR19" s="109"/>
      <c r="AKS19" s="109"/>
      <c r="AKT19" s="109"/>
      <c r="AKU19" s="109"/>
      <c r="AKV19" s="109"/>
      <c r="AKW19" s="109"/>
      <c r="AKX19" s="109"/>
      <c r="AKY19" s="109"/>
      <c r="AKZ19" s="109"/>
      <c r="ALA19" s="109"/>
      <c r="ALB19" s="109"/>
      <c r="ALC19" s="109"/>
      <c r="ALD19" s="109"/>
      <c r="ALE19" s="109"/>
      <c r="ALF19" s="109"/>
      <c r="ALG19" s="109"/>
      <c r="ALH19" s="109"/>
      <c r="ALI19" s="109"/>
      <c r="ALJ19" s="109"/>
      <c r="ALK19" s="109"/>
      <c r="ALL19" s="109"/>
      <c r="ALM19" s="109"/>
      <c r="ALN19" s="109"/>
      <c r="ALO19" s="109"/>
      <c r="ALP19" s="109"/>
      <c r="ALQ19" s="109"/>
      <c r="ALR19" s="109"/>
      <c r="ALS19" s="109"/>
      <c r="ALT19" s="109"/>
      <c r="ALU19" s="109"/>
      <c r="ALV19" s="109"/>
      <c r="ALW19" s="109"/>
      <c r="ALX19" s="109"/>
      <c r="ALY19" s="109"/>
      <c r="ALZ19" s="109"/>
      <c r="AMA19" s="109"/>
      <c r="AMB19" s="109"/>
    </row>
    <row r="20" spans="1:1017" s="108" customFormat="1" ht="15.65" customHeight="1" x14ac:dyDescent="0.3">
      <c r="A20" s="227"/>
      <c r="B20" s="228"/>
      <c r="C20" s="228"/>
      <c r="D20" s="228"/>
      <c r="E20" s="228"/>
      <c r="F20" s="228"/>
      <c r="G20" s="228"/>
      <c r="H20" s="228"/>
      <c r="I20" s="229"/>
      <c r="J20" s="231"/>
      <c r="K20" s="223"/>
      <c r="L20" s="139">
        <f>'Data HANDS OFF'!B199</f>
        <v>0</v>
      </c>
      <c r="M20" s="139">
        <f xml:space="preserve"> 'Data HANDS OFF'!B199-'Data HANDS OFF'!C199</f>
        <v>0</v>
      </c>
      <c r="N20" s="221"/>
      <c r="O20" s="213"/>
      <c r="P20" s="215"/>
      <c r="Q20" s="147"/>
      <c r="R20" s="147"/>
      <c r="S20" s="124"/>
      <c r="T20" s="125"/>
      <c r="U20" s="125"/>
      <c r="V20" s="125"/>
      <c r="W20" s="125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36"/>
      <c r="BD20" s="136"/>
      <c r="BE20" s="136"/>
      <c r="BF20" s="136"/>
      <c r="BG20" s="136"/>
      <c r="BH20" s="136"/>
      <c r="BI20" s="136"/>
      <c r="BJ20" s="136"/>
      <c r="BK20" s="136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  <c r="IU20" s="109"/>
      <c r="IV20" s="109"/>
      <c r="IW20" s="109"/>
      <c r="IX20" s="109"/>
      <c r="IY20" s="109"/>
      <c r="IZ20" s="109"/>
      <c r="JA20" s="109"/>
      <c r="JB20" s="109"/>
      <c r="JC20" s="109"/>
      <c r="JD20" s="109"/>
      <c r="JE20" s="109"/>
      <c r="JF20" s="109"/>
      <c r="JG20" s="109"/>
      <c r="JH20" s="109"/>
      <c r="JI20" s="109"/>
      <c r="JJ20" s="109"/>
      <c r="JK20" s="109"/>
      <c r="JL20" s="109"/>
      <c r="JM20" s="109"/>
      <c r="JN20" s="109"/>
      <c r="JO20" s="109"/>
      <c r="JP20" s="109"/>
      <c r="JQ20" s="109"/>
      <c r="JR20" s="109"/>
      <c r="JS20" s="109"/>
      <c r="JT20" s="109"/>
      <c r="JU20" s="109"/>
      <c r="JV20" s="109"/>
      <c r="JW20" s="109"/>
      <c r="JX20" s="109"/>
      <c r="JY20" s="109"/>
      <c r="JZ20" s="109"/>
      <c r="KA20" s="109"/>
      <c r="KB20" s="109"/>
      <c r="KC20" s="109"/>
      <c r="KD20" s="109"/>
      <c r="KE20" s="109"/>
      <c r="KF20" s="109"/>
      <c r="KG20" s="109"/>
      <c r="KH20" s="109"/>
      <c r="KI20" s="109"/>
      <c r="KJ20" s="109"/>
      <c r="KK20" s="109"/>
      <c r="KL20" s="109"/>
      <c r="KM20" s="109"/>
      <c r="KN20" s="109"/>
      <c r="KO20" s="109"/>
      <c r="KP20" s="109"/>
      <c r="KQ20" s="109"/>
      <c r="KR20" s="109"/>
      <c r="KS20" s="109"/>
      <c r="KT20" s="109"/>
      <c r="KU20" s="109"/>
      <c r="KV20" s="109"/>
      <c r="KW20" s="109"/>
      <c r="KX20" s="109"/>
      <c r="KY20" s="109"/>
      <c r="KZ20" s="109"/>
      <c r="LA20" s="109"/>
      <c r="LB20" s="109"/>
      <c r="LC20" s="109"/>
      <c r="LD20" s="109"/>
      <c r="LE20" s="109"/>
      <c r="LF20" s="109"/>
      <c r="LG20" s="109"/>
      <c r="LH20" s="109"/>
      <c r="LI20" s="109"/>
      <c r="LJ20" s="109"/>
      <c r="LK20" s="109"/>
      <c r="LL20" s="109"/>
      <c r="LM20" s="109"/>
      <c r="LN20" s="109"/>
      <c r="LO20" s="109"/>
      <c r="LP20" s="109"/>
      <c r="LQ20" s="109"/>
      <c r="LR20" s="109"/>
      <c r="LS20" s="109"/>
      <c r="LT20" s="109"/>
      <c r="LU20" s="109"/>
      <c r="LV20" s="109"/>
      <c r="LW20" s="109"/>
      <c r="LX20" s="109"/>
      <c r="LY20" s="109"/>
      <c r="LZ20" s="109"/>
      <c r="MA20" s="109"/>
      <c r="MB20" s="109"/>
      <c r="MC20" s="109"/>
      <c r="MD20" s="109"/>
      <c r="ME20" s="109"/>
      <c r="MF20" s="109"/>
      <c r="MG20" s="109"/>
      <c r="MH20" s="109"/>
      <c r="MI20" s="109"/>
      <c r="MJ20" s="109"/>
      <c r="MK20" s="109"/>
      <c r="ML20" s="109"/>
      <c r="MM20" s="109"/>
      <c r="MN20" s="109"/>
      <c r="MO20" s="109"/>
      <c r="MP20" s="109"/>
      <c r="MQ20" s="109"/>
      <c r="MR20" s="109"/>
      <c r="MS20" s="109"/>
      <c r="MT20" s="109"/>
      <c r="MU20" s="109"/>
      <c r="MV20" s="109"/>
      <c r="MW20" s="109"/>
      <c r="MX20" s="109"/>
      <c r="MY20" s="109"/>
      <c r="MZ20" s="109"/>
      <c r="NA20" s="109"/>
      <c r="NB20" s="109"/>
      <c r="NC20" s="109"/>
      <c r="ND20" s="109"/>
      <c r="NE20" s="109"/>
      <c r="NF20" s="109"/>
      <c r="NG20" s="109"/>
      <c r="NH20" s="109"/>
      <c r="NI20" s="109"/>
      <c r="NJ20" s="109"/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NY20" s="109"/>
      <c r="NZ20" s="109"/>
      <c r="OA20" s="109"/>
      <c r="OB20" s="109"/>
      <c r="OC20" s="109"/>
      <c r="OD20" s="109"/>
      <c r="OE20" s="109"/>
      <c r="OF20" s="109"/>
      <c r="OG20" s="109"/>
      <c r="OH20" s="109"/>
      <c r="OI20" s="109"/>
      <c r="OJ20" s="109"/>
      <c r="OK20" s="109"/>
      <c r="OL20" s="109"/>
      <c r="OM20" s="109"/>
      <c r="ON20" s="109"/>
      <c r="OO20" s="109"/>
      <c r="OP20" s="109"/>
      <c r="OQ20" s="109"/>
      <c r="OR20" s="109"/>
      <c r="OS20" s="109"/>
      <c r="OT20" s="109"/>
      <c r="OU20" s="109"/>
      <c r="OV20" s="109"/>
      <c r="OW20" s="109"/>
      <c r="OX20" s="109"/>
      <c r="OY20" s="109"/>
      <c r="OZ20" s="109"/>
      <c r="PA20" s="109"/>
      <c r="PB20" s="109"/>
      <c r="PC20" s="109"/>
      <c r="PD20" s="109"/>
      <c r="PE20" s="109"/>
      <c r="PF20" s="109"/>
      <c r="PG20" s="109"/>
      <c r="PH20" s="109"/>
      <c r="PI20" s="109"/>
      <c r="PJ20" s="109"/>
      <c r="PK20" s="109"/>
      <c r="PL20" s="109"/>
      <c r="PM20" s="109"/>
      <c r="PN20" s="109"/>
      <c r="PO20" s="109"/>
      <c r="PP20" s="109"/>
      <c r="PQ20" s="109"/>
      <c r="PR20" s="109"/>
      <c r="PS20" s="109"/>
      <c r="PT20" s="109"/>
      <c r="PU20" s="109"/>
      <c r="PV20" s="109"/>
      <c r="PW20" s="109"/>
      <c r="PX20" s="109"/>
      <c r="PY20" s="109"/>
      <c r="PZ20" s="109"/>
      <c r="QA20" s="109"/>
      <c r="QB20" s="109"/>
      <c r="QC20" s="109"/>
      <c r="QD20" s="109"/>
      <c r="QE20" s="109"/>
      <c r="QF20" s="109"/>
      <c r="QG20" s="109"/>
      <c r="QH20" s="109"/>
      <c r="QI20" s="109"/>
      <c r="QJ20" s="109"/>
      <c r="QK20" s="109"/>
      <c r="QL20" s="109"/>
      <c r="QM20" s="109"/>
      <c r="QN20" s="109"/>
      <c r="QO20" s="109"/>
      <c r="QP20" s="109"/>
      <c r="QQ20" s="109"/>
      <c r="QR20" s="109"/>
      <c r="QS20" s="109"/>
      <c r="QT20" s="109"/>
      <c r="QU20" s="109"/>
      <c r="QV20" s="109"/>
      <c r="QW20" s="109"/>
      <c r="QX20" s="109"/>
      <c r="QY20" s="109"/>
      <c r="QZ20" s="109"/>
      <c r="RA20" s="109"/>
      <c r="RB20" s="109"/>
      <c r="RC20" s="109"/>
      <c r="RD20" s="109"/>
      <c r="RE20" s="109"/>
      <c r="RF20" s="109"/>
      <c r="RG20" s="109"/>
      <c r="RH20" s="109"/>
      <c r="RI20" s="109"/>
      <c r="RJ20" s="109"/>
      <c r="RK20" s="109"/>
      <c r="RL20" s="109"/>
      <c r="RM20" s="109"/>
      <c r="RN20" s="109"/>
      <c r="RO20" s="109"/>
      <c r="RP20" s="109"/>
      <c r="RQ20" s="109"/>
      <c r="RR20" s="109"/>
      <c r="RS20" s="109"/>
      <c r="RT20" s="109"/>
      <c r="RU20" s="109"/>
      <c r="RV20" s="109"/>
      <c r="RW20" s="109"/>
      <c r="RX20" s="109"/>
      <c r="RY20" s="109"/>
      <c r="RZ20" s="109"/>
      <c r="SA20" s="109"/>
      <c r="SB20" s="109"/>
      <c r="SC20" s="109"/>
      <c r="SD20" s="109"/>
      <c r="SE20" s="109"/>
      <c r="SF20" s="109"/>
      <c r="SG20" s="109"/>
      <c r="SH20" s="109"/>
      <c r="SI20" s="109"/>
      <c r="SJ20" s="109"/>
      <c r="SK20" s="109"/>
      <c r="SL20" s="109"/>
      <c r="SM20" s="109"/>
      <c r="SN20" s="109"/>
      <c r="SO20" s="109"/>
      <c r="SP20" s="109"/>
      <c r="SQ20" s="109"/>
      <c r="SR20" s="109"/>
      <c r="SS20" s="109"/>
      <c r="ST20" s="109"/>
      <c r="SU20" s="109"/>
      <c r="SV20" s="109"/>
      <c r="SW20" s="109"/>
      <c r="SX20" s="109"/>
      <c r="SY20" s="109"/>
      <c r="SZ20" s="109"/>
      <c r="TA20" s="109"/>
      <c r="TB20" s="109"/>
      <c r="TC20" s="109"/>
      <c r="TD20" s="109"/>
      <c r="TE20" s="109"/>
      <c r="TF20" s="109"/>
      <c r="TG20" s="109"/>
      <c r="TH20" s="109"/>
      <c r="TI20" s="109"/>
      <c r="TJ20" s="109"/>
      <c r="TK20" s="109"/>
      <c r="TL20" s="109"/>
      <c r="TM20" s="109"/>
      <c r="TN20" s="109"/>
      <c r="TO20" s="109"/>
      <c r="TP20" s="109"/>
      <c r="TQ20" s="109"/>
      <c r="TR20" s="109"/>
      <c r="TS20" s="109"/>
      <c r="TT20" s="109"/>
      <c r="TU20" s="109"/>
      <c r="TV20" s="109"/>
      <c r="TW20" s="109"/>
      <c r="TX20" s="109"/>
      <c r="TY20" s="109"/>
      <c r="TZ20" s="109"/>
      <c r="UA20" s="109"/>
      <c r="UB20" s="109"/>
      <c r="UC20" s="109"/>
      <c r="UD20" s="109"/>
      <c r="UE20" s="109"/>
      <c r="UF20" s="109"/>
      <c r="UG20" s="109"/>
      <c r="UH20" s="109"/>
      <c r="UI20" s="109"/>
      <c r="UJ20" s="109"/>
      <c r="UK20" s="109"/>
      <c r="UL20" s="109"/>
      <c r="UM20" s="109"/>
      <c r="UN20" s="109"/>
      <c r="UO20" s="109"/>
      <c r="UP20" s="109"/>
      <c r="UQ20" s="109"/>
      <c r="UR20" s="109"/>
      <c r="US20" s="109"/>
      <c r="UT20" s="109"/>
      <c r="UU20" s="109"/>
      <c r="UV20" s="109"/>
      <c r="UW20" s="109"/>
      <c r="UX20" s="109"/>
      <c r="UY20" s="109"/>
      <c r="UZ20" s="109"/>
      <c r="VA20" s="109"/>
      <c r="VB20" s="109"/>
      <c r="VC20" s="109"/>
      <c r="VD20" s="109"/>
      <c r="VE20" s="109"/>
      <c r="VF20" s="109"/>
      <c r="VG20" s="109"/>
      <c r="VH20" s="109"/>
      <c r="VI20" s="109"/>
      <c r="VJ20" s="109"/>
      <c r="VK20" s="109"/>
      <c r="VL20" s="109"/>
      <c r="VM20" s="109"/>
      <c r="VN20" s="109"/>
      <c r="VO20" s="109"/>
      <c r="VP20" s="109"/>
      <c r="VQ20" s="109"/>
      <c r="VR20" s="109"/>
      <c r="VS20" s="109"/>
      <c r="VT20" s="109"/>
      <c r="VU20" s="109"/>
      <c r="VV20" s="109"/>
      <c r="VW20" s="109"/>
      <c r="VX20" s="109"/>
      <c r="VY20" s="109"/>
      <c r="VZ20" s="109"/>
      <c r="WA20" s="109"/>
      <c r="WB20" s="109"/>
      <c r="WC20" s="109"/>
      <c r="WD20" s="109"/>
      <c r="WE20" s="109"/>
      <c r="WF20" s="109"/>
      <c r="WG20" s="109"/>
      <c r="WH20" s="109"/>
      <c r="WI20" s="109"/>
      <c r="WJ20" s="109"/>
      <c r="WK20" s="109"/>
      <c r="WL20" s="109"/>
      <c r="WM20" s="109"/>
      <c r="WN20" s="109"/>
      <c r="WO20" s="109"/>
      <c r="WP20" s="109"/>
      <c r="WQ20" s="109"/>
      <c r="WR20" s="109"/>
      <c r="WS20" s="109"/>
      <c r="WT20" s="109"/>
      <c r="WU20" s="109"/>
      <c r="WV20" s="109"/>
      <c r="WW20" s="109"/>
      <c r="WX20" s="109"/>
      <c r="WY20" s="109"/>
      <c r="WZ20" s="109"/>
      <c r="XA20" s="109"/>
      <c r="XB20" s="109"/>
      <c r="XC20" s="109"/>
      <c r="XD20" s="109"/>
      <c r="XE20" s="109"/>
      <c r="XF20" s="109"/>
      <c r="XG20" s="109"/>
      <c r="XH20" s="109"/>
      <c r="XI20" s="109"/>
      <c r="XJ20" s="109"/>
      <c r="XK20" s="109"/>
      <c r="XL20" s="109"/>
      <c r="XM20" s="109"/>
      <c r="XN20" s="109"/>
      <c r="XO20" s="109"/>
      <c r="XP20" s="109"/>
      <c r="XQ20" s="109"/>
      <c r="XR20" s="109"/>
      <c r="XS20" s="109"/>
      <c r="XT20" s="109"/>
      <c r="XU20" s="109"/>
      <c r="XV20" s="109"/>
      <c r="XW20" s="109"/>
      <c r="XX20" s="109"/>
      <c r="XY20" s="109"/>
      <c r="XZ20" s="109"/>
      <c r="YA20" s="109"/>
      <c r="YB20" s="109"/>
      <c r="YC20" s="109"/>
      <c r="YD20" s="109"/>
      <c r="YE20" s="109"/>
      <c r="YF20" s="109"/>
      <c r="YG20" s="109"/>
      <c r="YH20" s="109"/>
      <c r="YI20" s="109"/>
      <c r="YJ20" s="109"/>
      <c r="YK20" s="109"/>
      <c r="YL20" s="109"/>
      <c r="YM20" s="109"/>
      <c r="YN20" s="109"/>
      <c r="YO20" s="109"/>
      <c r="YP20" s="109"/>
      <c r="YQ20" s="109"/>
      <c r="YR20" s="109"/>
      <c r="YS20" s="109"/>
      <c r="YT20" s="109"/>
      <c r="YU20" s="109"/>
      <c r="YV20" s="109"/>
      <c r="YW20" s="109"/>
      <c r="YX20" s="109"/>
      <c r="YY20" s="109"/>
      <c r="YZ20" s="109"/>
      <c r="ZA20" s="109"/>
      <c r="ZB20" s="109"/>
      <c r="ZC20" s="109"/>
      <c r="ZD20" s="109"/>
      <c r="ZE20" s="109"/>
      <c r="ZF20" s="109"/>
      <c r="ZG20" s="109"/>
      <c r="ZH20" s="109"/>
      <c r="ZI20" s="109"/>
      <c r="ZJ20" s="109"/>
      <c r="ZK20" s="109"/>
      <c r="ZL20" s="109"/>
      <c r="ZM20" s="109"/>
      <c r="ZN20" s="109"/>
      <c r="ZO20" s="109"/>
      <c r="ZP20" s="109"/>
      <c r="ZQ20" s="109"/>
      <c r="ZR20" s="109"/>
      <c r="ZS20" s="109"/>
      <c r="ZT20" s="109"/>
      <c r="ZU20" s="109"/>
      <c r="ZV20" s="109"/>
      <c r="ZW20" s="109"/>
      <c r="ZX20" s="109"/>
      <c r="ZY20" s="109"/>
      <c r="ZZ20" s="109"/>
      <c r="AAA20" s="109"/>
      <c r="AAB20" s="109"/>
      <c r="AAC20" s="109"/>
      <c r="AAD20" s="109"/>
      <c r="AAE20" s="109"/>
      <c r="AAF20" s="109"/>
      <c r="AAG20" s="109"/>
      <c r="AAH20" s="109"/>
      <c r="AAI20" s="109"/>
      <c r="AAJ20" s="109"/>
      <c r="AAK20" s="109"/>
      <c r="AAL20" s="109"/>
      <c r="AAM20" s="109"/>
      <c r="AAN20" s="109"/>
      <c r="AAO20" s="109"/>
      <c r="AAP20" s="109"/>
      <c r="AAQ20" s="109"/>
      <c r="AAR20" s="109"/>
      <c r="AAS20" s="109"/>
      <c r="AAT20" s="109"/>
      <c r="AAU20" s="109"/>
      <c r="AAV20" s="109"/>
      <c r="AAW20" s="109"/>
      <c r="AAX20" s="109"/>
      <c r="AAY20" s="109"/>
      <c r="AAZ20" s="109"/>
      <c r="ABA20" s="109"/>
      <c r="ABB20" s="109"/>
      <c r="ABC20" s="109"/>
      <c r="ABD20" s="109"/>
      <c r="ABE20" s="109"/>
      <c r="ABF20" s="109"/>
      <c r="ABG20" s="109"/>
      <c r="ABH20" s="109"/>
      <c r="ABI20" s="109"/>
      <c r="ABJ20" s="109"/>
      <c r="ABK20" s="109"/>
      <c r="ABL20" s="109"/>
      <c r="ABM20" s="109"/>
      <c r="ABN20" s="109"/>
      <c r="ABO20" s="109"/>
      <c r="ABP20" s="109"/>
      <c r="ABQ20" s="109"/>
      <c r="ABR20" s="109"/>
      <c r="ABS20" s="109"/>
      <c r="ABT20" s="109"/>
      <c r="ABU20" s="109"/>
      <c r="ABV20" s="109"/>
      <c r="ABW20" s="109"/>
      <c r="ABX20" s="109"/>
      <c r="ABY20" s="109"/>
      <c r="ABZ20" s="109"/>
      <c r="ACA20" s="109"/>
      <c r="ACB20" s="109"/>
      <c r="ACC20" s="109"/>
      <c r="ACD20" s="109"/>
      <c r="ACE20" s="109"/>
      <c r="ACF20" s="109"/>
      <c r="ACG20" s="109"/>
      <c r="ACH20" s="109"/>
      <c r="ACI20" s="109"/>
      <c r="ACJ20" s="109"/>
      <c r="ACK20" s="109"/>
      <c r="ACL20" s="109"/>
      <c r="ACM20" s="109"/>
      <c r="ACN20" s="109"/>
      <c r="ACO20" s="109"/>
      <c r="ACP20" s="109"/>
      <c r="ACQ20" s="109"/>
      <c r="ACR20" s="109"/>
      <c r="ACS20" s="109"/>
      <c r="ACT20" s="109"/>
      <c r="ACU20" s="109"/>
      <c r="ACV20" s="109"/>
      <c r="ACW20" s="109"/>
      <c r="ACX20" s="109"/>
      <c r="ACY20" s="109"/>
      <c r="ACZ20" s="109"/>
      <c r="ADA20" s="109"/>
      <c r="ADB20" s="109"/>
      <c r="ADC20" s="109"/>
      <c r="ADD20" s="109"/>
      <c r="ADE20" s="109"/>
      <c r="ADF20" s="109"/>
      <c r="ADG20" s="109"/>
      <c r="ADH20" s="109"/>
      <c r="ADI20" s="109"/>
      <c r="ADJ20" s="109"/>
      <c r="ADK20" s="109"/>
      <c r="ADL20" s="109"/>
      <c r="ADM20" s="109"/>
      <c r="ADN20" s="109"/>
      <c r="ADO20" s="109"/>
      <c r="ADP20" s="109"/>
      <c r="ADQ20" s="109"/>
      <c r="ADR20" s="109"/>
      <c r="ADS20" s="109"/>
      <c r="ADT20" s="109"/>
      <c r="ADU20" s="109"/>
      <c r="ADV20" s="109"/>
      <c r="ADW20" s="109"/>
      <c r="ADX20" s="109"/>
      <c r="ADY20" s="109"/>
      <c r="ADZ20" s="109"/>
      <c r="AEA20" s="109"/>
      <c r="AEB20" s="109"/>
      <c r="AEC20" s="109"/>
      <c r="AED20" s="109"/>
      <c r="AEE20" s="109"/>
      <c r="AEF20" s="109"/>
      <c r="AEG20" s="109"/>
      <c r="AEH20" s="109"/>
      <c r="AEI20" s="109"/>
      <c r="AEJ20" s="109"/>
      <c r="AEK20" s="109"/>
      <c r="AEL20" s="109"/>
      <c r="AEM20" s="109"/>
      <c r="AEN20" s="109"/>
      <c r="AEO20" s="109"/>
      <c r="AEP20" s="109"/>
      <c r="AEQ20" s="109"/>
      <c r="AER20" s="109"/>
      <c r="AES20" s="109"/>
      <c r="AET20" s="109"/>
      <c r="AEU20" s="109"/>
      <c r="AEV20" s="109"/>
      <c r="AEW20" s="109"/>
      <c r="AEX20" s="109"/>
      <c r="AEY20" s="109"/>
      <c r="AEZ20" s="109"/>
      <c r="AFA20" s="109"/>
      <c r="AFB20" s="109"/>
      <c r="AFC20" s="109"/>
      <c r="AFD20" s="109"/>
      <c r="AFE20" s="109"/>
      <c r="AFF20" s="109"/>
      <c r="AFG20" s="109"/>
      <c r="AFH20" s="109"/>
      <c r="AFI20" s="109"/>
      <c r="AFJ20" s="109"/>
      <c r="AFK20" s="109"/>
      <c r="AFL20" s="109"/>
      <c r="AFM20" s="109"/>
      <c r="AFN20" s="109"/>
      <c r="AFO20" s="109"/>
      <c r="AFP20" s="109"/>
      <c r="AFQ20" s="109"/>
      <c r="AFR20" s="109"/>
      <c r="AFS20" s="109"/>
      <c r="AFT20" s="109"/>
      <c r="AFU20" s="109"/>
      <c r="AFV20" s="109"/>
      <c r="AFW20" s="109"/>
      <c r="AFX20" s="109"/>
      <c r="AFY20" s="109"/>
      <c r="AFZ20" s="109"/>
      <c r="AGA20" s="109"/>
      <c r="AGB20" s="109"/>
      <c r="AGC20" s="109"/>
      <c r="AGD20" s="109"/>
      <c r="AGE20" s="109"/>
      <c r="AGF20" s="109"/>
      <c r="AGG20" s="109"/>
      <c r="AGH20" s="109"/>
      <c r="AGI20" s="109"/>
      <c r="AGJ20" s="109"/>
      <c r="AGK20" s="109"/>
      <c r="AGL20" s="109"/>
      <c r="AGM20" s="109"/>
      <c r="AGN20" s="109"/>
      <c r="AGO20" s="109"/>
      <c r="AGP20" s="109"/>
      <c r="AGQ20" s="109"/>
      <c r="AGR20" s="109"/>
      <c r="AGS20" s="109"/>
      <c r="AGT20" s="109"/>
      <c r="AGU20" s="109"/>
      <c r="AGV20" s="109"/>
      <c r="AGW20" s="109"/>
      <c r="AGX20" s="109"/>
      <c r="AGY20" s="109"/>
      <c r="AGZ20" s="109"/>
      <c r="AHA20" s="109"/>
      <c r="AHB20" s="109"/>
      <c r="AHC20" s="109"/>
      <c r="AHD20" s="109"/>
      <c r="AHE20" s="109"/>
      <c r="AHF20" s="109"/>
      <c r="AHG20" s="109"/>
      <c r="AHH20" s="109"/>
      <c r="AHI20" s="109"/>
      <c r="AHJ20" s="109"/>
      <c r="AHK20" s="109"/>
      <c r="AHL20" s="109"/>
      <c r="AHM20" s="109"/>
      <c r="AHN20" s="109"/>
      <c r="AHO20" s="109"/>
      <c r="AHP20" s="109"/>
      <c r="AHQ20" s="109"/>
      <c r="AHR20" s="109"/>
      <c r="AHS20" s="109"/>
      <c r="AHT20" s="109"/>
      <c r="AHU20" s="109"/>
      <c r="AHV20" s="109"/>
      <c r="AHW20" s="109"/>
      <c r="AHX20" s="109"/>
      <c r="AHY20" s="109"/>
      <c r="AHZ20" s="109"/>
      <c r="AIA20" s="109"/>
      <c r="AIB20" s="109"/>
      <c r="AIC20" s="109"/>
      <c r="AID20" s="109"/>
      <c r="AIE20" s="109"/>
      <c r="AIF20" s="109"/>
      <c r="AIG20" s="109"/>
      <c r="AIH20" s="109"/>
      <c r="AII20" s="109"/>
      <c r="AIJ20" s="109"/>
      <c r="AIK20" s="109"/>
      <c r="AIL20" s="109"/>
      <c r="AIM20" s="109"/>
      <c r="AIN20" s="109"/>
      <c r="AIO20" s="109"/>
      <c r="AIP20" s="109"/>
      <c r="AIQ20" s="109"/>
      <c r="AIR20" s="109"/>
      <c r="AIS20" s="109"/>
      <c r="AIT20" s="109"/>
      <c r="AIU20" s="109"/>
      <c r="AIV20" s="109"/>
      <c r="AIW20" s="109"/>
      <c r="AIX20" s="109"/>
      <c r="AIY20" s="109"/>
      <c r="AIZ20" s="109"/>
      <c r="AJA20" s="109"/>
      <c r="AJB20" s="109"/>
      <c r="AJC20" s="109"/>
      <c r="AJD20" s="109"/>
      <c r="AJE20" s="109"/>
      <c r="AJF20" s="109"/>
      <c r="AJG20" s="109"/>
      <c r="AJH20" s="109"/>
      <c r="AJI20" s="109"/>
      <c r="AJJ20" s="109"/>
      <c r="AJK20" s="109"/>
      <c r="AJL20" s="109"/>
      <c r="AJM20" s="109"/>
      <c r="AJN20" s="109"/>
      <c r="AJO20" s="109"/>
      <c r="AJP20" s="109"/>
      <c r="AJQ20" s="109"/>
      <c r="AJR20" s="109"/>
      <c r="AJS20" s="109"/>
      <c r="AJT20" s="109"/>
      <c r="AJU20" s="109"/>
      <c r="AJV20" s="109"/>
      <c r="AJW20" s="109"/>
      <c r="AJX20" s="109"/>
      <c r="AJY20" s="109"/>
      <c r="AJZ20" s="109"/>
      <c r="AKA20" s="109"/>
      <c r="AKB20" s="109"/>
      <c r="AKC20" s="109"/>
      <c r="AKD20" s="109"/>
      <c r="AKE20" s="109"/>
      <c r="AKF20" s="109"/>
      <c r="AKG20" s="109"/>
      <c r="AKH20" s="109"/>
      <c r="AKI20" s="109"/>
      <c r="AKJ20" s="109"/>
      <c r="AKK20" s="109"/>
      <c r="AKL20" s="109"/>
      <c r="AKM20" s="109"/>
      <c r="AKN20" s="109"/>
      <c r="AKO20" s="109"/>
      <c r="AKP20" s="109"/>
      <c r="AKQ20" s="109"/>
      <c r="AKR20" s="109"/>
      <c r="AKS20" s="109"/>
      <c r="AKT20" s="109"/>
      <c r="AKU20" s="109"/>
      <c r="AKV20" s="109"/>
      <c r="AKW20" s="109"/>
      <c r="AKX20" s="109"/>
      <c r="AKY20" s="109"/>
      <c r="AKZ20" s="109"/>
      <c r="ALA20" s="109"/>
      <c r="ALB20" s="109"/>
      <c r="ALC20" s="109"/>
      <c r="ALD20" s="109"/>
      <c r="ALE20" s="109"/>
      <c r="ALF20" s="109"/>
      <c r="ALG20" s="109"/>
      <c r="ALH20" s="109"/>
      <c r="ALI20" s="109"/>
      <c r="ALJ20" s="109"/>
      <c r="ALK20" s="109"/>
      <c r="ALL20" s="109"/>
      <c r="ALM20" s="109"/>
      <c r="ALN20" s="109"/>
      <c r="ALO20" s="109"/>
      <c r="ALP20" s="109"/>
      <c r="ALQ20" s="109"/>
      <c r="ALR20" s="109"/>
      <c r="ALS20" s="109"/>
      <c r="ALT20" s="109"/>
      <c r="ALU20" s="109"/>
      <c r="ALV20" s="109"/>
      <c r="ALW20" s="109"/>
      <c r="ALX20" s="109"/>
      <c r="ALY20" s="109"/>
      <c r="ALZ20" s="109"/>
      <c r="AMA20" s="109"/>
      <c r="AMB20" s="109"/>
      <c r="AMC20" s="109"/>
    </row>
    <row r="21" spans="1:1017" x14ac:dyDescent="0.3">
      <c r="A21" s="185"/>
      <c r="B21" s="186"/>
      <c r="C21" s="187"/>
      <c r="D21" s="211" t="str">
        <f t="shared" ref="D21:D28" si="5">IF($C21="", "←",IF($C21&lt;=3, " ",""))</f>
        <v>←</v>
      </c>
      <c r="E21" s="211" t="str">
        <f t="shared" ref="E21:E28" si="6">IF($C21="", "←",IF($C21&gt;=2, " ",""))</f>
        <v>←</v>
      </c>
      <c r="F21" s="211" t="str">
        <f t="shared" ref="F21:F28" si="7">IF($C21="", "←",IF($C21&gt;=3, " ",""))</f>
        <v>←</v>
      </c>
      <c r="G21" s="188"/>
      <c r="H21" s="188"/>
      <c r="I21" s="189"/>
      <c r="J21" s="190"/>
      <c r="K21" s="191"/>
      <c r="L21" s="140" t="str">
        <f t="shared" ref="L21:L27" si="8">IF(SUM(J21:K21)=0,"",SUM(J21:K21))</f>
        <v/>
      </c>
      <c r="M21" s="194"/>
      <c r="N21" s="141"/>
      <c r="O21" s="142" t="str">
        <f>IF(L21="","",IF(OR(M21="B",M21="P",M21="G",),"CP ok.",IF(M21&lt;=4,M21*L21)))</f>
        <v/>
      </c>
      <c r="P21" s="143"/>
      <c r="Q21" s="144"/>
      <c r="BC21" s="136"/>
      <c r="BD21" s="136"/>
      <c r="BE21" s="136"/>
      <c r="BF21" s="136"/>
      <c r="BG21" s="136"/>
      <c r="BH21" s="136"/>
      <c r="BI21" s="136"/>
      <c r="BJ21" s="136"/>
      <c r="BK21" s="136"/>
    </row>
    <row r="22" spans="1:1017" x14ac:dyDescent="0.3">
      <c r="A22" s="185"/>
      <c r="B22" s="186"/>
      <c r="C22" s="187"/>
      <c r="D22" s="211" t="str">
        <f t="shared" si="5"/>
        <v>←</v>
      </c>
      <c r="E22" s="211" t="str">
        <f t="shared" si="6"/>
        <v>←</v>
      </c>
      <c r="F22" s="211" t="str">
        <f t="shared" si="7"/>
        <v>←</v>
      </c>
      <c r="G22" s="188"/>
      <c r="H22" s="188"/>
      <c r="I22" s="189"/>
      <c r="J22" s="190"/>
      <c r="K22" s="191"/>
      <c r="L22" s="140" t="str">
        <f t="shared" si="8"/>
        <v/>
      </c>
      <c r="M22" s="194"/>
      <c r="N22" s="141"/>
      <c r="O22" s="142" t="str">
        <f t="shared" ref="O22:O28" si="9">IF(L22="","",IF(OR(M22="B",M22="P",M22="G",),"CP ok.",IF(M22&lt;=4,M22*L22)))</f>
        <v/>
      </c>
      <c r="P22" s="143"/>
      <c r="Q22" s="144"/>
      <c r="BC22" s="136"/>
      <c r="BD22" s="136"/>
      <c r="BE22" s="136"/>
      <c r="BF22" s="136"/>
      <c r="BG22" s="136"/>
      <c r="BH22" s="136"/>
      <c r="BI22" s="136"/>
      <c r="BJ22" s="136"/>
      <c r="BK22" s="136"/>
    </row>
    <row r="23" spans="1:1017" x14ac:dyDescent="0.3">
      <c r="A23" s="185"/>
      <c r="B23" s="186"/>
      <c r="C23" s="187"/>
      <c r="D23" s="211" t="str">
        <f t="shared" si="5"/>
        <v>←</v>
      </c>
      <c r="E23" s="211" t="str">
        <f t="shared" si="6"/>
        <v>←</v>
      </c>
      <c r="F23" s="211" t="str">
        <f t="shared" si="7"/>
        <v>←</v>
      </c>
      <c r="G23" s="188"/>
      <c r="H23" s="188"/>
      <c r="I23" s="189"/>
      <c r="J23" s="190"/>
      <c r="K23" s="191"/>
      <c r="L23" s="140" t="str">
        <f t="shared" si="8"/>
        <v/>
      </c>
      <c r="M23" s="194"/>
      <c r="N23" s="141"/>
      <c r="O23" s="142" t="str">
        <f t="shared" si="9"/>
        <v/>
      </c>
      <c r="P23" s="143"/>
      <c r="Q23" s="144"/>
      <c r="BC23" s="136"/>
      <c r="BD23" s="136"/>
      <c r="BE23" s="136"/>
      <c r="BF23" s="136"/>
      <c r="BG23" s="136"/>
      <c r="BH23" s="136"/>
      <c r="BI23" s="136"/>
      <c r="BJ23" s="136"/>
      <c r="BK23" s="136"/>
    </row>
    <row r="24" spans="1:1017" x14ac:dyDescent="0.3">
      <c r="A24" s="185"/>
      <c r="B24" s="186"/>
      <c r="C24" s="187"/>
      <c r="D24" s="211" t="str">
        <f t="shared" si="5"/>
        <v>←</v>
      </c>
      <c r="E24" s="211" t="str">
        <f t="shared" si="6"/>
        <v>←</v>
      </c>
      <c r="F24" s="211" t="str">
        <f t="shared" si="7"/>
        <v>←</v>
      </c>
      <c r="G24" s="188"/>
      <c r="H24" s="188"/>
      <c r="I24" s="189"/>
      <c r="J24" s="190"/>
      <c r="K24" s="191"/>
      <c r="L24" s="140" t="str">
        <f t="shared" si="8"/>
        <v/>
      </c>
      <c r="M24" s="194"/>
      <c r="N24" s="141"/>
      <c r="O24" s="142" t="str">
        <f t="shared" si="9"/>
        <v/>
      </c>
      <c r="P24" s="143"/>
      <c r="Q24" s="144"/>
      <c r="BC24" s="136"/>
      <c r="BD24" s="136"/>
      <c r="BE24" s="136"/>
      <c r="BF24" s="136"/>
      <c r="BG24" s="136"/>
      <c r="BH24" s="136"/>
      <c r="BI24" s="136"/>
      <c r="BJ24" s="136"/>
      <c r="BK24" s="136"/>
    </row>
    <row r="25" spans="1:1017" x14ac:dyDescent="0.3">
      <c r="A25" s="185"/>
      <c r="B25" s="186"/>
      <c r="C25" s="187"/>
      <c r="D25" s="211" t="str">
        <f t="shared" si="5"/>
        <v>←</v>
      </c>
      <c r="E25" s="211" t="str">
        <f t="shared" si="6"/>
        <v>←</v>
      </c>
      <c r="F25" s="211" t="str">
        <f t="shared" si="7"/>
        <v>←</v>
      </c>
      <c r="G25" s="188"/>
      <c r="H25" s="188"/>
      <c r="I25" s="189"/>
      <c r="J25" s="190"/>
      <c r="K25" s="191"/>
      <c r="L25" s="140" t="str">
        <f t="shared" si="8"/>
        <v/>
      </c>
      <c r="M25" s="194"/>
      <c r="N25" s="141"/>
      <c r="O25" s="142" t="str">
        <f t="shared" si="9"/>
        <v/>
      </c>
      <c r="P25" s="143"/>
      <c r="Q25" s="144"/>
      <c r="BC25" s="136"/>
      <c r="BD25" s="136"/>
      <c r="BE25" s="136"/>
      <c r="BF25" s="136"/>
      <c r="BG25" s="136"/>
      <c r="BH25" s="136"/>
      <c r="BI25" s="136"/>
      <c r="BJ25" s="136"/>
      <c r="BK25" s="136"/>
    </row>
    <row r="26" spans="1:1017" x14ac:dyDescent="0.3">
      <c r="A26" s="185"/>
      <c r="B26" s="186"/>
      <c r="C26" s="187"/>
      <c r="D26" s="211" t="str">
        <f t="shared" si="5"/>
        <v>←</v>
      </c>
      <c r="E26" s="211" t="str">
        <f t="shared" si="6"/>
        <v>←</v>
      </c>
      <c r="F26" s="211" t="str">
        <f t="shared" si="7"/>
        <v>←</v>
      </c>
      <c r="G26" s="188"/>
      <c r="H26" s="188"/>
      <c r="I26" s="189"/>
      <c r="J26" s="190"/>
      <c r="K26" s="191"/>
      <c r="L26" s="140" t="str">
        <f t="shared" si="8"/>
        <v/>
      </c>
      <c r="M26" s="194"/>
      <c r="N26" s="141"/>
      <c r="O26" s="142" t="str">
        <f t="shared" si="9"/>
        <v/>
      </c>
      <c r="P26" s="143"/>
      <c r="Q26" s="144"/>
      <c r="BC26" s="136"/>
      <c r="BD26" s="136"/>
      <c r="BE26" s="136"/>
      <c r="BF26" s="136"/>
      <c r="BG26" s="136"/>
      <c r="BH26" s="136"/>
      <c r="BI26" s="136"/>
      <c r="BJ26" s="136"/>
      <c r="BK26" s="136"/>
    </row>
    <row r="27" spans="1:1017" x14ac:dyDescent="0.3">
      <c r="A27" s="185"/>
      <c r="B27" s="186"/>
      <c r="C27" s="187"/>
      <c r="D27" s="211" t="str">
        <f t="shared" si="5"/>
        <v>←</v>
      </c>
      <c r="E27" s="211" t="str">
        <f t="shared" si="6"/>
        <v>←</v>
      </c>
      <c r="F27" s="211" t="str">
        <f t="shared" si="7"/>
        <v>←</v>
      </c>
      <c r="G27" s="188"/>
      <c r="H27" s="188"/>
      <c r="I27" s="189"/>
      <c r="J27" s="190"/>
      <c r="K27" s="191"/>
      <c r="L27" s="140" t="str">
        <f t="shared" si="8"/>
        <v/>
      </c>
      <c r="M27" s="194"/>
      <c r="N27" s="141"/>
      <c r="O27" s="142" t="str">
        <f t="shared" si="9"/>
        <v/>
      </c>
      <c r="P27" s="143"/>
      <c r="Q27" s="144"/>
      <c r="BC27" s="136"/>
      <c r="BD27" s="136"/>
      <c r="BE27" s="136"/>
      <c r="BF27" s="136"/>
      <c r="BG27" s="136"/>
      <c r="BH27" s="136"/>
      <c r="BI27" s="136"/>
      <c r="BJ27" s="136"/>
      <c r="BK27" s="136"/>
    </row>
    <row r="28" spans="1:1017" ht="14.5" thickBot="1" x14ac:dyDescent="0.35">
      <c r="A28" s="185"/>
      <c r="B28" s="186"/>
      <c r="C28" s="187"/>
      <c r="D28" s="211" t="str">
        <f t="shared" si="5"/>
        <v>←</v>
      </c>
      <c r="E28" s="211" t="str">
        <f t="shared" si="6"/>
        <v>←</v>
      </c>
      <c r="F28" s="211" t="str">
        <f t="shared" si="7"/>
        <v>←</v>
      </c>
      <c r="G28" s="188"/>
      <c r="H28" s="188"/>
      <c r="I28" s="189"/>
      <c r="J28" s="192"/>
      <c r="K28" s="191"/>
      <c r="L28" s="140" t="str">
        <f>IF(SUM(J28:K28)=0,"",SUM(J28:K28))</f>
        <v/>
      </c>
      <c r="M28" s="194"/>
      <c r="N28" s="145"/>
      <c r="O28" s="146" t="str">
        <f t="shared" si="9"/>
        <v/>
      </c>
      <c r="P28" s="143"/>
      <c r="Q28" s="144"/>
      <c r="BC28" s="136"/>
      <c r="BD28" s="136"/>
      <c r="BE28" s="136"/>
      <c r="BF28" s="136"/>
      <c r="BG28" s="136"/>
      <c r="BH28" s="136"/>
      <c r="BI28" s="136"/>
      <c r="BJ28" s="136"/>
      <c r="BK28" s="136"/>
    </row>
    <row r="29" spans="1:1017" s="108" customFormat="1" ht="32.4" customHeight="1" thickTop="1" x14ac:dyDescent="0.3">
      <c r="A29" s="224" t="s">
        <v>49</v>
      </c>
      <c r="B29" s="225"/>
      <c r="C29" s="225"/>
      <c r="D29" s="225"/>
      <c r="E29" s="225"/>
      <c r="F29" s="225"/>
      <c r="G29" s="225"/>
      <c r="H29" s="225"/>
      <c r="I29" s="226"/>
      <c r="J29" s="232">
        <f>SUM(J31:J38)</f>
        <v>0</v>
      </c>
      <c r="K29" s="222">
        <f>SUM(K31:K38)</f>
        <v>0</v>
      </c>
      <c r="L29" s="137" t="str">
        <f>'Data HANDS OFF'!$AD$3</f>
        <v>CP angestrebt ↓ (berechnet)</v>
      </c>
      <c r="M29" s="138" t="str">
        <f>'Data HANDS OFF'!$AD$4</f>
        <v>Eingabe Modulendnote  ↓ =&gt; CPs</v>
      </c>
      <c r="N29" s="220"/>
      <c r="O29" s="212" t="str">
        <f>'Data HANDS OFF'!AD24</f>
        <v>Produkt CP*Note</v>
      </c>
      <c r="P29" s="214"/>
      <c r="Q29" s="147"/>
      <c r="R29" s="124"/>
      <c r="S29" s="125"/>
      <c r="T29" s="125"/>
      <c r="U29" s="125"/>
      <c r="V29" s="125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36"/>
      <c r="BD29" s="136"/>
      <c r="BE29" s="136"/>
      <c r="BF29" s="136"/>
      <c r="BG29" s="136"/>
      <c r="BH29" s="136"/>
      <c r="BI29" s="136"/>
      <c r="BJ29" s="136"/>
      <c r="BK29" s="136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  <c r="IQ29" s="109"/>
      <c r="IR29" s="109"/>
      <c r="IS29" s="109"/>
      <c r="IT29" s="109"/>
      <c r="IU29" s="109"/>
      <c r="IV29" s="109"/>
      <c r="IW29" s="109"/>
      <c r="IX29" s="109"/>
      <c r="IY29" s="109"/>
      <c r="IZ29" s="109"/>
      <c r="JA29" s="109"/>
      <c r="JB29" s="109"/>
      <c r="JC29" s="109"/>
      <c r="JD29" s="109"/>
      <c r="JE29" s="109"/>
      <c r="JF29" s="109"/>
      <c r="JG29" s="109"/>
      <c r="JH29" s="109"/>
      <c r="JI29" s="109"/>
      <c r="JJ29" s="109"/>
      <c r="JK29" s="109"/>
      <c r="JL29" s="109"/>
      <c r="JM29" s="109"/>
      <c r="JN29" s="109"/>
      <c r="JO29" s="109"/>
      <c r="JP29" s="109"/>
      <c r="JQ29" s="109"/>
      <c r="JR29" s="109"/>
      <c r="JS29" s="109"/>
      <c r="JT29" s="109"/>
      <c r="JU29" s="109"/>
      <c r="JV29" s="109"/>
      <c r="JW29" s="109"/>
      <c r="JX29" s="109"/>
      <c r="JY29" s="109"/>
      <c r="JZ29" s="109"/>
      <c r="KA29" s="109"/>
      <c r="KB29" s="109"/>
      <c r="KC29" s="109"/>
      <c r="KD29" s="109"/>
      <c r="KE29" s="109"/>
      <c r="KF29" s="109"/>
      <c r="KG29" s="109"/>
      <c r="KH29" s="109"/>
      <c r="KI29" s="109"/>
      <c r="KJ29" s="109"/>
      <c r="KK29" s="109"/>
      <c r="KL29" s="109"/>
      <c r="KM29" s="109"/>
      <c r="KN29" s="109"/>
      <c r="KO29" s="109"/>
      <c r="KP29" s="109"/>
      <c r="KQ29" s="109"/>
      <c r="KR29" s="109"/>
      <c r="KS29" s="109"/>
      <c r="KT29" s="109"/>
      <c r="KU29" s="109"/>
      <c r="KV29" s="109"/>
      <c r="KW29" s="109"/>
      <c r="KX29" s="109"/>
      <c r="KY29" s="109"/>
      <c r="KZ29" s="109"/>
      <c r="LA29" s="109"/>
      <c r="LB29" s="109"/>
      <c r="LC29" s="109"/>
      <c r="LD29" s="109"/>
      <c r="LE29" s="109"/>
      <c r="LF29" s="109"/>
      <c r="LG29" s="109"/>
      <c r="LH29" s="109"/>
      <c r="LI29" s="109"/>
      <c r="LJ29" s="109"/>
      <c r="LK29" s="109"/>
      <c r="LL29" s="109"/>
      <c r="LM29" s="109"/>
      <c r="LN29" s="109"/>
      <c r="LO29" s="109"/>
      <c r="LP29" s="109"/>
      <c r="LQ29" s="109"/>
      <c r="LR29" s="109"/>
      <c r="LS29" s="109"/>
      <c r="LT29" s="109"/>
      <c r="LU29" s="109"/>
      <c r="LV29" s="109"/>
      <c r="LW29" s="109"/>
      <c r="LX29" s="109"/>
      <c r="LY29" s="109"/>
      <c r="LZ29" s="109"/>
      <c r="MA29" s="109"/>
      <c r="MB29" s="109"/>
      <c r="MC29" s="109"/>
      <c r="MD29" s="109"/>
      <c r="ME29" s="109"/>
      <c r="MF29" s="109"/>
      <c r="MG29" s="109"/>
      <c r="MH29" s="109"/>
      <c r="MI29" s="109"/>
      <c r="MJ29" s="109"/>
      <c r="MK29" s="109"/>
      <c r="ML29" s="109"/>
      <c r="MM29" s="109"/>
      <c r="MN29" s="109"/>
      <c r="MO29" s="109"/>
      <c r="MP29" s="109"/>
      <c r="MQ29" s="109"/>
      <c r="MR29" s="109"/>
      <c r="MS29" s="109"/>
      <c r="MT29" s="109"/>
      <c r="MU29" s="109"/>
      <c r="MV29" s="109"/>
      <c r="MW29" s="109"/>
      <c r="MX29" s="109"/>
      <c r="MY29" s="109"/>
      <c r="MZ29" s="109"/>
      <c r="NA29" s="109"/>
      <c r="NB29" s="109"/>
      <c r="NC29" s="109"/>
      <c r="ND29" s="109"/>
      <c r="NE29" s="109"/>
      <c r="NF29" s="109"/>
      <c r="NG29" s="109"/>
      <c r="NH29" s="109"/>
      <c r="NI29" s="109"/>
      <c r="NJ29" s="109"/>
      <c r="NK29" s="109"/>
      <c r="NL29" s="109"/>
      <c r="NM29" s="109"/>
      <c r="NN29" s="109"/>
      <c r="NO29" s="109"/>
      <c r="NP29" s="109"/>
      <c r="NQ29" s="109"/>
      <c r="NR29" s="109"/>
      <c r="NS29" s="109"/>
      <c r="NT29" s="109"/>
      <c r="NU29" s="109"/>
      <c r="NV29" s="109"/>
      <c r="NW29" s="109"/>
      <c r="NX29" s="109"/>
      <c r="NY29" s="109"/>
      <c r="NZ29" s="109"/>
      <c r="OA29" s="109"/>
      <c r="OB29" s="109"/>
      <c r="OC29" s="109"/>
      <c r="OD29" s="109"/>
      <c r="OE29" s="109"/>
      <c r="OF29" s="109"/>
      <c r="OG29" s="109"/>
      <c r="OH29" s="109"/>
      <c r="OI29" s="109"/>
      <c r="OJ29" s="109"/>
      <c r="OK29" s="109"/>
      <c r="OL29" s="109"/>
      <c r="OM29" s="109"/>
      <c r="ON29" s="109"/>
      <c r="OO29" s="109"/>
      <c r="OP29" s="109"/>
      <c r="OQ29" s="109"/>
      <c r="OR29" s="109"/>
      <c r="OS29" s="109"/>
      <c r="OT29" s="109"/>
      <c r="OU29" s="109"/>
      <c r="OV29" s="109"/>
      <c r="OW29" s="109"/>
      <c r="OX29" s="109"/>
      <c r="OY29" s="109"/>
      <c r="OZ29" s="109"/>
      <c r="PA29" s="109"/>
      <c r="PB29" s="109"/>
      <c r="PC29" s="109"/>
      <c r="PD29" s="109"/>
      <c r="PE29" s="109"/>
      <c r="PF29" s="109"/>
      <c r="PG29" s="109"/>
      <c r="PH29" s="109"/>
      <c r="PI29" s="109"/>
      <c r="PJ29" s="109"/>
      <c r="PK29" s="109"/>
      <c r="PL29" s="109"/>
      <c r="PM29" s="109"/>
      <c r="PN29" s="109"/>
      <c r="PO29" s="109"/>
      <c r="PP29" s="109"/>
      <c r="PQ29" s="109"/>
      <c r="PR29" s="109"/>
      <c r="PS29" s="109"/>
      <c r="PT29" s="109"/>
      <c r="PU29" s="109"/>
      <c r="PV29" s="109"/>
      <c r="PW29" s="109"/>
      <c r="PX29" s="109"/>
      <c r="PY29" s="109"/>
      <c r="PZ29" s="109"/>
      <c r="QA29" s="109"/>
      <c r="QB29" s="109"/>
      <c r="QC29" s="109"/>
      <c r="QD29" s="109"/>
      <c r="QE29" s="109"/>
      <c r="QF29" s="109"/>
      <c r="QG29" s="109"/>
      <c r="QH29" s="109"/>
      <c r="QI29" s="109"/>
      <c r="QJ29" s="109"/>
      <c r="QK29" s="109"/>
      <c r="QL29" s="109"/>
      <c r="QM29" s="109"/>
      <c r="QN29" s="109"/>
      <c r="QO29" s="109"/>
      <c r="QP29" s="109"/>
      <c r="QQ29" s="109"/>
      <c r="QR29" s="109"/>
      <c r="QS29" s="109"/>
      <c r="QT29" s="109"/>
      <c r="QU29" s="109"/>
      <c r="QV29" s="109"/>
      <c r="QW29" s="109"/>
      <c r="QX29" s="109"/>
      <c r="QY29" s="109"/>
      <c r="QZ29" s="109"/>
      <c r="RA29" s="109"/>
      <c r="RB29" s="109"/>
      <c r="RC29" s="109"/>
      <c r="RD29" s="109"/>
      <c r="RE29" s="109"/>
      <c r="RF29" s="109"/>
      <c r="RG29" s="109"/>
      <c r="RH29" s="109"/>
      <c r="RI29" s="109"/>
      <c r="RJ29" s="109"/>
      <c r="RK29" s="109"/>
      <c r="RL29" s="109"/>
      <c r="RM29" s="109"/>
      <c r="RN29" s="109"/>
      <c r="RO29" s="109"/>
      <c r="RP29" s="109"/>
      <c r="RQ29" s="109"/>
      <c r="RR29" s="109"/>
      <c r="RS29" s="109"/>
      <c r="RT29" s="109"/>
      <c r="RU29" s="109"/>
      <c r="RV29" s="109"/>
      <c r="RW29" s="109"/>
      <c r="RX29" s="109"/>
      <c r="RY29" s="109"/>
      <c r="RZ29" s="109"/>
      <c r="SA29" s="109"/>
      <c r="SB29" s="109"/>
      <c r="SC29" s="109"/>
      <c r="SD29" s="109"/>
      <c r="SE29" s="109"/>
      <c r="SF29" s="109"/>
      <c r="SG29" s="109"/>
      <c r="SH29" s="109"/>
      <c r="SI29" s="109"/>
      <c r="SJ29" s="109"/>
      <c r="SK29" s="109"/>
      <c r="SL29" s="109"/>
      <c r="SM29" s="109"/>
      <c r="SN29" s="109"/>
      <c r="SO29" s="109"/>
      <c r="SP29" s="109"/>
      <c r="SQ29" s="109"/>
      <c r="SR29" s="109"/>
      <c r="SS29" s="109"/>
      <c r="ST29" s="109"/>
      <c r="SU29" s="109"/>
      <c r="SV29" s="109"/>
      <c r="SW29" s="109"/>
      <c r="SX29" s="109"/>
      <c r="SY29" s="109"/>
      <c r="SZ29" s="109"/>
      <c r="TA29" s="109"/>
      <c r="TB29" s="109"/>
      <c r="TC29" s="109"/>
      <c r="TD29" s="109"/>
      <c r="TE29" s="109"/>
      <c r="TF29" s="109"/>
      <c r="TG29" s="109"/>
      <c r="TH29" s="109"/>
      <c r="TI29" s="109"/>
      <c r="TJ29" s="109"/>
      <c r="TK29" s="109"/>
      <c r="TL29" s="109"/>
      <c r="TM29" s="109"/>
      <c r="TN29" s="109"/>
      <c r="TO29" s="109"/>
      <c r="TP29" s="109"/>
      <c r="TQ29" s="109"/>
      <c r="TR29" s="109"/>
      <c r="TS29" s="109"/>
      <c r="TT29" s="109"/>
      <c r="TU29" s="109"/>
      <c r="TV29" s="109"/>
      <c r="TW29" s="109"/>
      <c r="TX29" s="109"/>
      <c r="TY29" s="109"/>
      <c r="TZ29" s="109"/>
      <c r="UA29" s="109"/>
      <c r="UB29" s="109"/>
      <c r="UC29" s="109"/>
      <c r="UD29" s="109"/>
      <c r="UE29" s="109"/>
      <c r="UF29" s="109"/>
      <c r="UG29" s="109"/>
      <c r="UH29" s="109"/>
      <c r="UI29" s="109"/>
      <c r="UJ29" s="109"/>
      <c r="UK29" s="109"/>
      <c r="UL29" s="109"/>
      <c r="UM29" s="109"/>
      <c r="UN29" s="109"/>
      <c r="UO29" s="109"/>
      <c r="UP29" s="109"/>
      <c r="UQ29" s="109"/>
      <c r="UR29" s="109"/>
      <c r="US29" s="109"/>
      <c r="UT29" s="109"/>
      <c r="UU29" s="109"/>
      <c r="UV29" s="109"/>
      <c r="UW29" s="109"/>
      <c r="UX29" s="109"/>
      <c r="UY29" s="109"/>
      <c r="UZ29" s="109"/>
      <c r="VA29" s="109"/>
      <c r="VB29" s="109"/>
      <c r="VC29" s="109"/>
      <c r="VD29" s="109"/>
      <c r="VE29" s="109"/>
      <c r="VF29" s="109"/>
      <c r="VG29" s="109"/>
      <c r="VH29" s="109"/>
      <c r="VI29" s="109"/>
      <c r="VJ29" s="109"/>
      <c r="VK29" s="109"/>
      <c r="VL29" s="109"/>
      <c r="VM29" s="109"/>
      <c r="VN29" s="109"/>
      <c r="VO29" s="109"/>
      <c r="VP29" s="109"/>
      <c r="VQ29" s="109"/>
      <c r="VR29" s="109"/>
      <c r="VS29" s="109"/>
      <c r="VT29" s="109"/>
      <c r="VU29" s="109"/>
      <c r="VV29" s="109"/>
      <c r="VW29" s="109"/>
      <c r="VX29" s="109"/>
      <c r="VY29" s="109"/>
      <c r="VZ29" s="109"/>
      <c r="WA29" s="109"/>
      <c r="WB29" s="109"/>
      <c r="WC29" s="109"/>
      <c r="WD29" s="109"/>
      <c r="WE29" s="109"/>
      <c r="WF29" s="109"/>
      <c r="WG29" s="109"/>
      <c r="WH29" s="109"/>
      <c r="WI29" s="109"/>
      <c r="WJ29" s="109"/>
      <c r="WK29" s="109"/>
      <c r="WL29" s="109"/>
      <c r="WM29" s="109"/>
      <c r="WN29" s="109"/>
      <c r="WO29" s="109"/>
      <c r="WP29" s="109"/>
      <c r="WQ29" s="109"/>
      <c r="WR29" s="109"/>
      <c r="WS29" s="109"/>
      <c r="WT29" s="109"/>
      <c r="WU29" s="109"/>
      <c r="WV29" s="109"/>
      <c r="WW29" s="109"/>
      <c r="WX29" s="109"/>
      <c r="WY29" s="109"/>
      <c r="WZ29" s="109"/>
      <c r="XA29" s="109"/>
      <c r="XB29" s="109"/>
      <c r="XC29" s="109"/>
      <c r="XD29" s="109"/>
      <c r="XE29" s="109"/>
      <c r="XF29" s="109"/>
      <c r="XG29" s="109"/>
      <c r="XH29" s="109"/>
      <c r="XI29" s="109"/>
      <c r="XJ29" s="109"/>
      <c r="XK29" s="109"/>
      <c r="XL29" s="109"/>
      <c r="XM29" s="109"/>
      <c r="XN29" s="109"/>
      <c r="XO29" s="109"/>
      <c r="XP29" s="109"/>
      <c r="XQ29" s="109"/>
      <c r="XR29" s="109"/>
      <c r="XS29" s="109"/>
      <c r="XT29" s="109"/>
      <c r="XU29" s="109"/>
      <c r="XV29" s="109"/>
      <c r="XW29" s="109"/>
      <c r="XX29" s="109"/>
      <c r="XY29" s="109"/>
      <c r="XZ29" s="109"/>
      <c r="YA29" s="109"/>
      <c r="YB29" s="109"/>
      <c r="YC29" s="109"/>
      <c r="YD29" s="109"/>
      <c r="YE29" s="109"/>
      <c r="YF29" s="109"/>
      <c r="YG29" s="109"/>
      <c r="YH29" s="109"/>
      <c r="YI29" s="109"/>
      <c r="YJ29" s="109"/>
      <c r="YK29" s="109"/>
      <c r="YL29" s="109"/>
      <c r="YM29" s="109"/>
      <c r="YN29" s="109"/>
      <c r="YO29" s="109"/>
      <c r="YP29" s="109"/>
      <c r="YQ29" s="109"/>
      <c r="YR29" s="109"/>
      <c r="YS29" s="109"/>
      <c r="YT29" s="109"/>
      <c r="YU29" s="109"/>
      <c r="YV29" s="109"/>
      <c r="YW29" s="109"/>
      <c r="YX29" s="109"/>
      <c r="YY29" s="109"/>
      <c r="YZ29" s="109"/>
      <c r="ZA29" s="109"/>
      <c r="ZB29" s="109"/>
      <c r="ZC29" s="109"/>
      <c r="ZD29" s="109"/>
      <c r="ZE29" s="109"/>
      <c r="ZF29" s="109"/>
      <c r="ZG29" s="109"/>
      <c r="ZH29" s="109"/>
      <c r="ZI29" s="109"/>
      <c r="ZJ29" s="109"/>
      <c r="ZK29" s="109"/>
      <c r="ZL29" s="109"/>
      <c r="ZM29" s="109"/>
      <c r="ZN29" s="109"/>
      <c r="ZO29" s="109"/>
      <c r="ZP29" s="109"/>
      <c r="ZQ29" s="109"/>
      <c r="ZR29" s="109"/>
      <c r="ZS29" s="109"/>
      <c r="ZT29" s="109"/>
      <c r="ZU29" s="109"/>
      <c r="ZV29" s="109"/>
      <c r="ZW29" s="109"/>
      <c r="ZX29" s="109"/>
      <c r="ZY29" s="109"/>
      <c r="ZZ29" s="109"/>
      <c r="AAA29" s="109"/>
      <c r="AAB29" s="109"/>
      <c r="AAC29" s="109"/>
      <c r="AAD29" s="109"/>
      <c r="AAE29" s="109"/>
      <c r="AAF29" s="109"/>
      <c r="AAG29" s="109"/>
      <c r="AAH29" s="109"/>
      <c r="AAI29" s="109"/>
      <c r="AAJ29" s="109"/>
      <c r="AAK29" s="109"/>
      <c r="AAL29" s="109"/>
      <c r="AAM29" s="109"/>
      <c r="AAN29" s="109"/>
      <c r="AAO29" s="109"/>
      <c r="AAP29" s="109"/>
      <c r="AAQ29" s="109"/>
      <c r="AAR29" s="109"/>
      <c r="AAS29" s="109"/>
      <c r="AAT29" s="109"/>
      <c r="AAU29" s="109"/>
      <c r="AAV29" s="109"/>
      <c r="AAW29" s="109"/>
      <c r="AAX29" s="109"/>
      <c r="AAY29" s="109"/>
      <c r="AAZ29" s="109"/>
      <c r="ABA29" s="109"/>
      <c r="ABB29" s="109"/>
      <c r="ABC29" s="109"/>
      <c r="ABD29" s="109"/>
      <c r="ABE29" s="109"/>
      <c r="ABF29" s="109"/>
      <c r="ABG29" s="109"/>
      <c r="ABH29" s="109"/>
      <c r="ABI29" s="109"/>
      <c r="ABJ29" s="109"/>
      <c r="ABK29" s="109"/>
      <c r="ABL29" s="109"/>
      <c r="ABM29" s="109"/>
      <c r="ABN29" s="109"/>
      <c r="ABO29" s="109"/>
      <c r="ABP29" s="109"/>
      <c r="ABQ29" s="109"/>
      <c r="ABR29" s="109"/>
      <c r="ABS29" s="109"/>
      <c r="ABT29" s="109"/>
      <c r="ABU29" s="109"/>
      <c r="ABV29" s="109"/>
      <c r="ABW29" s="109"/>
      <c r="ABX29" s="109"/>
      <c r="ABY29" s="109"/>
      <c r="ABZ29" s="109"/>
      <c r="ACA29" s="109"/>
      <c r="ACB29" s="109"/>
      <c r="ACC29" s="109"/>
      <c r="ACD29" s="109"/>
      <c r="ACE29" s="109"/>
      <c r="ACF29" s="109"/>
      <c r="ACG29" s="109"/>
      <c r="ACH29" s="109"/>
      <c r="ACI29" s="109"/>
      <c r="ACJ29" s="109"/>
      <c r="ACK29" s="109"/>
      <c r="ACL29" s="109"/>
      <c r="ACM29" s="109"/>
      <c r="ACN29" s="109"/>
      <c r="ACO29" s="109"/>
      <c r="ACP29" s="109"/>
      <c r="ACQ29" s="109"/>
      <c r="ACR29" s="109"/>
      <c r="ACS29" s="109"/>
      <c r="ACT29" s="109"/>
      <c r="ACU29" s="109"/>
      <c r="ACV29" s="109"/>
      <c r="ACW29" s="109"/>
      <c r="ACX29" s="109"/>
      <c r="ACY29" s="109"/>
      <c r="ACZ29" s="109"/>
      <c r="ADA29" s="109"/>
      <c r="ADB29" s="109"/>
      <c r="ADC29" s="109"/>
      <c r="ADD29" s="109"/>
      <c r="ADE29" s="109"/>
      <c r="ADF29" s="109"/>
      <c r="ADG29" s="109"/>
      <c r="ADH29" s="109"/>
      <c r="ADI29" s="109"/>
      <c r="ADJ29" s="109"/>
      <c r="ADK29" s="109"/>
      <c r="ADL29" s="109"/>
      <c r="ADM29" s="109"/>
      <c r="ADN29" s="109"/>
      <c r="ADO29" s="109"/>
      <c r="ADP29" s="109"/>
      <c r="ADQ29" s="109"/>
      <c r="ADR29" s="109"/>
      <c r="ADS29" s="109"/>
      <c r="ADT29" s="109"/>
      <c r="ADU29" s="109"/>
      <c r="ADV29" s="109"/>
      <c r="ADW29" s="109"/>
      <c r="ADX29" s="109"/>
      <c r="ADY29" s="109"/>
      <c r="ADZ29" s="109"/>
      <c r="AEA29" s="109"/>
      <c r="AEB29" s="109"/>
      <c r="AEC29" s="109"/>
      <c r="AED29" s="109"/>
      <c r="AEE29" s="109"/>
      <c r="AEF29" s="109"/>
      <c r="AEG29" s="109"/>
      <c r="AEH29" s="109"/>
      <c r="AEI29" s="109"/>
      <c r="AEJ29" s="109"/>
      <c r="AEK29" s="109"/>
      <c r="AEL29" s="109"/>
      <c r="AEM29" s="109"/>
      <c r="AEN29" s="109"/>
      <c r="AEO29" s="109"/>
      <c r="AEP29" s="109"/>
      <c r="AEQ29" s="109"/>
      <c r="AER29" s="109"/>
      <c r="AES29" s="109"/>
      <c r="AET29" s="109"/>
      <c r="AEU29" s="109"/>
      <c r="AEV29" s="109"/>
      <c r="AEW29" s="109"/>
      <c r="AEX29" s="109"/>
      <c r="AEY29" s="109"/>
      <c r="AEZ29" s="109"/>
      <c r="AFA29" s="109"/>
      <c r="AFB29" s="109"/>
      <c r="AFC29" s="109"/>
      <c r="AFD29" s="109"/>
      <c r="AFE29" s="109"/>
      <c r="AFF29" s="109"/>
      <c r="AFG29" s="109"/>
      <c r="AFH29" s="109"/>
      <c r="AFI29" s="109"/>
      <c r="AFJ29" s="109"/>
      <c r="AFK29" s="109"/>
      <c r="AFL29" s="109"/>
      <c r="AFM29" s="109"/>
      <c r="AFN29" s="109"/>
      <c r="AFO29" s="109"/>
      <c r="AFP29" s="109"/>
      <c r="AFQ29" s="109"/>
      <c r="AFR29" s="109"/>
      <c r="AFS29" s="109"/>
      <c r="AFT29" s="109"/>
      <c r="AFU29" s="109"/>
      <c r="AFV29" s="109"/>
      <c r="AFW29" s="109"/>
      <c r="AFX29" s="109"/>
      <c r="AFY29" s="109"/>
      <c r="AFZ29" s="109"/>
      <c r="AGA29" s="109"/>
      <c r="AGB29" s="109"/>
      <c r="AGC29" s="109"/>
      <c r="AGD29" s="109"/>
      <c r="AGE29" s="109"/>
      <c r="AGF29" s="109"/>
      <c r="AGG29" s="109"/>
      <c r="AGH29" s="109"/>
      <c r="AGI29" s="109"/>
      <c r="AGJ29" s="109"/>
      <c r="AGK29" s="109"/>
      <c r="AGL29" s="109"/>
      <c r="AGM29" s="109"/>
      <c r="AGN29" s="109"/>
      <c r="AGO29" s="109"/>
      <c r="AGP29" s="109"/>
      <c r="AGQ29" s="109"/>
      <c r="AGR29" s="109"/>
      <c r="AGS29" s="109"/>
      <c r="AGT29" s="109"/>
      <c r="AGU29" s="109"/>
      <c r="AGV29" s="109"/>
      <c r="AGW29" s="109"/>
      <c r="AGX29" s="109"/>
      <c r="AGY29" s="109"/>
      <c r="AGZ29" s="109"/>
      <c r="AHA29" s="109"/>
      <c r="AHB29" s="109"/>
      <c r="AHC29" s="109"/>
      <c r="AHD29" s="109"/>
      <c r="AHE29" s="109"/>
      <c r="AHF29" s="109"/>
      <c r="AHG29" s="109"/>
      <c r="AHH29" s="109"/>
      <c r="AHI29" s="109"/>
      <c r="AHJ29" s="109"/>
      <c r="AHK29" s="109"/>
      <c r="AHL29" s="109"/>
      <c r="AHM29" s="109"/>
      <c r="AHN29" s="109"/>
      <c r="AHO29" s="109"/>
      <c r="AHP29" s="109"/>
      <c r="AHQ29" s="109"/>
      <c r="AHR29" s="109"/>
      <c r="AHS29" s="109"/>
      <c r="AHT29" s="109"/>
      <c r="AHU29" s="109"/>
      <c r="AHV29" s="109"/>
      <c r="AHW29" s="109"/>
      <c r="AHX29" s="109"/>
      <c r="AHY29" s="109"/>
      <c r="AHZ29" s="109"/>
      <c r="AIA29" s="109"/>
      <c r="AIB29" s="109"/>
      <c r="AIC29" s="109"/>
      <c r="AID29" s="109"/>
      <c r="AIE29" s="109"/>
      <c r="AIF29" s="109"/>
      <c r="AIG29" s="109"/>
      <c r="AIH29" s="109"/>
      <c r="AII29" s="109"/>
      <c r="AIJ29" s="109"/>
      <c r="AIK29" s="109"/>
      <c r="AIL29" s="109"/>
      <c r="AIM29" s="109"/>
      <c r="AIN29" s="109"/>
      <c r="AIO29" s="109"/>
      <c r="AIP29" s="109"/>
      <c r="AIQ29" s="109"/>
      <c r="AIR29" s="109"/>
      <c r="AIS29" s="109"/>
      <c r="AIT29" s="109"/>
      <c r="AIU29" s="109"/>
      <c r="AIV29" s="109"/>
      <c r="AIW29" s="109"/>
      <c r="AIX29" s="109"/>
      <c r="AIY29" s="109"/>
      <c r="AIZ29" s="109"/>
      <c r="AJA29" s="109"/>
      <c r="AJB29" s="109"/>
      <c r="AJC29" s="109"/>
      <c r="AJD29" s="109"/>
      <c r="AJE29" s="109"/>
      <c r="AJF29" s="109"/>
      <c r="AJG29" s="109"/>
      <c r="AJH29" s="109"/>
      <c r="AJI29" s="109"/>
      <c r="AJJ29" s="109"/>
      <c r="AJK29" s="109"/>
      <c r="AJL29" s="109"/>
      <c r="AJM29" s="109"/>
      <c r="AJN29" s="109"/>
      <c r="AJO29" s="109"/>
      <c r="AJP29" s="109"/>
      <c r="AJQ29" s="109"/>
      <c r="AJR29" s="109"/>
      <c r="AJS29" s="109"/>
      <c r="AJT29" s="109"/>
      <c r="AJU29" s="109"/>
      <c r="AJV29" s="109"/>
      <c r="AJW29" s="109"/>
      <c r="AJX29" s="109"/>
      <c r="AJY29" s="109"/>
      <c r="AJZ29" s="109"/>
      <c r="AKA29" s="109"/>
      <c r="AKB29" s="109"/>
      <c r="AKC29" s="109"/>
      <c r="AKD29" s="109"/>
      <c r="AKE29" s="109"/>
      <c r="AKF29" s="109"/>
      <c r="AKG29" s="109"/>
      <c r="AKH29" s="109"/>
      <c r="AKI29" s="109"/>
      <c r="AKJ29" s="109"/>
      <c r="AKK29" s="109"/>
      <c r="AKL29" s="109"/>
      <c r="AKM29" s="109"/>
      <c r="AKN29" s="109"/>
      <c r="AKO29" s="109"/>
      <c r="AKP29" s="109"/>
      <c r="AKQ29" s="109"/>
      <c r="AKR29" s="109"/>
      <c r="AKS29" s="109"/>
      <c r="AKT29" s="109"/>
      <c r="AKU29" s="109"/>
      <c r="AKV29" s="109"/>
      <c r="AKW29" s="109"/>
      <c r="AKX29" s="109"/>
      <c r="AKY29" s="109"/>
      <c r="AKZ29" s="109"/>
      <c r="ALA29" s="109"/>
      <c r="ALB29" s="109"/>
      <c r="ALC29" s="109"/>
      <c r="ALD29" s="109"/>
      <c r="ALE29" s="109"/>
      <c r="ALF29" s="109"/>
      <c r="ALG29" s="109"/>
      <c r="ALH29" s="109"/>
      <c r="ALI29" s="109"/>
      <c r="ALJ29" s="109"/>
      <c r="ALK29" s="109"/>
      <c r="ALL29" s="109"/>
      <c r="ALM29" s="109"/>
      <c r="ALN29" s="109"/>
      <c r="ALO29" s="109"/>
      <c r="ALP29" s="109"/>
      <c r="ALQ29" s="109"/>
      <c r="ALR29" s="109"/>
      <c r="ALS29" s="109"/>
      <c r="ALT29" s="109"/>
      <c r="ALU29" s="109"/>
      <c r="ALV29" s="109"/>
      <c r="ALW29" s="109"/>
      <c r="ALX29" s="109"/>
      <c r="ALY29" s="109"/>
      <c r="ALZ29" s="109"/>
      <c r="AMA29" s="109"/>
      <c r="AMB29" s="109"/>
    </row>
    <row r="30" spans="1:1017" s="108" customFormat="1" ht="18" customHeight="1" x14ac:dyDescent="0.3">
      <c r="A30" s="227"/>
      <c r="B30" s="228"/>
      <c r="C30" s="228"/>
      <c r="D30" s="228"/>
      <c r="E30" s="228"/>
      <c r="F30" s="228"/>
      <c r="G30" s="228"/>
      <c r="H30" s="228"/>
      <c r="I30" s="229"/>
      <c r="J30" s="231"/>
      <c r="K30" s="223"/>
      <c r="L30" s="139">
        <f>'Data HANDS OFF'!B200</f>
        <v>0</v>
      </c>
      <c r="M30" s="139">
        <f xml:space="preserve"> 'Data HANDS OFF'!B200-'Data HANDS OFF'!C200</f>
        <v>0</v>
      </c>
      <c r="N30" s="221"/>
      <c r="O30" s="213"/>
      <c r="P30" s="215"/>
      <c r="Q30" s="147"/>
      <c r="R30" s="124"/>
      <c r="S30" s="125"/>
      <c r="T30" s="125"/>
      <c r="U30" s="125"/>
      <c r="V30" s="125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  <c r="IW30" s="109"/>
      <c r="IX30" s="109"/>
      <c r="IY30" s="109"/>
      <c r="IZ30" s="109"/>
      <c r="JA30" s="109"/>
      <c r="JB30" s="109"/>
      <c r="JC30" s="109"/>
      <c r="JD30" s="109"/>
      <c r="JE30" s="109"/>
      <c r="JF30" s="109"/>
      <c r="JG30" s="109"/>
      <c r="JH30" s="109"/>
      <c r="JI30" s="109"/>
      <c r="JJ30" s="109"/>
      <c r="JK30" s="109"/>
      <c r="JL30" s="109"/>
      <c r="JM30" s="109"/>
      <c r="JN30" s="109"/>
      <c r="JO30" s="109"/>
      <c r="JP30" s="109"/>
      <c r="JQ30" s="109"/>
      <c r="JR30" s="109"/>
      <c r="JS30" s="109"/>
      <c r="JT30" s="109"/>
      <c r="JU30" s="109"/>
      <c r="JV30" s="109"/>
      <c r="JW30" s="109"/>
      <c r="JX30" s="109"/>
      <c r="JY30" s="109"/>
      <c r="JZ30" s="109"/>
      <c r="KA30" s="109"/>
      <c r="KB30" s="109"/>
      <c r="KC30" s="109"/>
      <c r="KD30" s="109"/>
      <c r="KE30" s="109"/>
      <c r="KF30" s="109"/>
      <c r="KG30" s="109"/>
      <c r="KH30" s="109"/>
      <c r="KI30" s="109"/>
      <c r="KJ30" s="109"/>
      <c r="KK30" s="109"/>
      <c r="KL30" s="109"/>
      <c r="KM30" s="109"/>
      <c r="KN30" s="109"/>
      <c r="KO30" s="109"/>
      <c r="KP30" s="109"/>
      <c r="KQ30" s="109"/>
      <c r="KR30" s="109"/>
      <c r="KS30" s="109"/>
      <c r="KT30" s="109"/>
      <c r="KU30" s="109"/>
      <c r="KV30" s="109"/>
      <c r="KW30" s="109"/>
      <c r="KX30" s="109"/>
      <c r="KY30" s="109"/>
      <c r="KZ30" s="109"/>
      <c r="LA30" s="109"/>
      <c r="LB30" s="109"/>
      <c r="LC30" s="109"/>
      <c r="LD30" s="109"/>
      <c r="LE30" s="109"/>
      <c r="LF30" s="109"/>
      <c r="LG30" s="109"/>
      <c r="LH30" s="109"/>
      <c r="LI30" s="109"/>
      <c r="LJ30" s="109"/>
      <c r="LK30" s="109"/>
      <c r="LL30" s="109"/>
      <c r="LM30" s="109"/>
      <c r="LN30" s="109"/>
      <c r="LO30" s="109"/>
      <c r="LP30" s="109"/>
      <c r="LQ30" s="109"/>
      <c r="LR30" s="109"/>
      <c r="LS30" s="109"/>
      <c r="LT30" s="109"/>
      <c r="LU30" s="109"/>
      <c r="LV30" s="109"/>
      <c r="LW30" s="109"/>
      <c r="LX30" s="109"/>
      <c r="LY30" s="109"/>
      <c r="LZ30" s="109"/>
      <c r="MA30" s="109"/>
      <c r="MB30" s="109"/>
      <c r="MC30" s="109"/>
      <c r="MD30" s="109"/>
      <c r="ME30" s="109"/>
      <c r="MF30" s="109"/>
      <c r="MG30" s="109"/>
      <c r="MH30" s="109"/>
      <c r="MI30" s="109"/>
      <c r="MJ30" s="109"/>
      <c r="MK30" s="109"/>
      <c r="ML30" s="109"/>
      <c r="MM30" s="109"/>
      <c r="MN30" s="109"/>
      <c r="MO30" s="109"/>
      <c r="MP30" s="109"/>
      <c r="MQ30" s="109"/>
      <c r="MR30" s="109"/>
      <c r="MS30" s="109"/>
      <c r="MT30" s="109"/>
      <c r="MU30" s="109"/>
      <c r="MV30" s="109"/>
      <c r="MW30" s="109"/>
      <c r="MX30" s="109"/>
      <c r="MY30" s="109"/>
      <c r="MZ30" s="109"/>
      <c r="NA30" s="109"/>
      <c r="NB30" s="109"/>
      <c r="NC30" s="109"/>
      <c r="ND30" s="109"/>
      <c r="NE30" s="109"/>
      <c r="NF30" s="109"/>
      <c r="NG30" s="109"/>
      <c r="NH30" s="109"/>
      <c r="NI30" s="109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09"/>
      <c r="NX30" s="109"/>
      <c r="NY30" s="109"/>
      <c r="NZ30" s="109"/>
      <c r="OA30" s="109"/>
      <c r="OB30" s="109"/>
      <c r="OC30" s="109"/>
      <c r="OD30" s="109"/>
      <c r="OE30" s="109"/>
      <c r="OF30" s="109"/>
      <c r="OG30" s="109"/>
      <c r="OH30" s="109"/>
      <c r="OI30" s="109"/>
      <c r="OJ30" s="109"/>
      <c r="OK30" s="109"/>
      <c r="OL30" s="109"/>
      <c r="OM30" s="109"/>
      <c r="ON30" s="109"/>
      <c r="OO30" s="109"/>
      <c r="OP30" s="109"/>
      <c r="OQ30" s="109"/>
      <c r="OR30" s="109"/>
      <c r="OS30" s="109"/>
      <c r="OT30" s="109"/>
      <c r="OU30" s="109"/>
      <c r="OV30" s="109"/>
      <c r="OW30" s="109"/>
      <c r="OX30" s="109"/>
      <c r="OY30" s="109"/>
      <c r="OZ30" s="109"/>
      <c r="PA30" s="109"/>
      <c r="PB30" s="109"/>
      <c r="PC30" s="109"/>
      <c r="PD30" s="109"/>
      <c r="PE30" s="109"/>
      <c r="PF30" s="109"/>
      <c r="PG30" s="109"/>
      <c r="PH30" s="109"/>
      <c r="PI30" s="109"/>
      <c r="PJ30" s="109"/>
      <c r="PK30" s="109"/>
      <c r="PL30" s="109"/>
      <c r="PM30" s="109"/>
      <c r="PN30" s="109"/>
      <c r="PO30" s="109"/>
      <c r="PP30" s="109"/>
      <c r="PQ30" s="109"/>
      <c r="PR30" s="109"/>
      <c r="PS30" s="109"/>
      <c r="PT30" s="109"/>
      <c r="PU30" s="109"/>
      <c r="PV30" s="109"/>
      <c r="PW30" s="109"/>
      <c r="PX30" s="109"/>
      <c r="PY30" s="109"/>
      <c r="PZ30" s="109"/>
      <c r="QA30" s="109"/>
      <c r="QB30" s="109"/>
      <c r="QC30" s="109"/>
      <c r="QD30" s="109"/>
      <c r="QE30" s="109"/>
      <c r="QF30" s="109"/>
      <c r="QG30" s="109"/>
      <c r="QH30" s="109"/>
      <c r="QI30" s="109"/>
      <c r="QJ30" s="109"/>
      <c r="QK30" s="109"/>
      <c r="QL30" s="109"/>
      <c r="QM30" s="109"/>
      <c r="QN30" s="109"/>
      <c r="QO30" s="109"/>
      <c r="QP30" s="109"/>
      <c r="QQ30" s="109"/>
      <c r="QR30" s="109"/>
      <c r="QS30" s="109"/>
      <c r="QT30" s="109"/>
      <c r="QU30" s="109"/>
      <c r="QV30" s="109"/>
      <c r="QW30" s="109"/>
      <c r="QX30" s="109"/>
      <c r="QY30" s="109"/>
      <c r="QZ30" s="109"/>
      <c r="RA30" s="109"/>
      <c r="RB30" s="109"/>
      <c r="RC30" s="109"/>
      <c r="RD30" s="109"/>
      <c r="RE30" s="109"/>
      <c r="RF30" s="109"/>
      <c r="RG30" s="109"/>
      <c r="RH30" s="109"/>
      <c r="RI30" s="109"/>
      <c r="RJ30" s="109"/>
      <c r="RK30" s="109"/>
      <c r="RL30" s="109"/>
      <c r="RM30" s="109"/>
      <c r="RN30" s="109"/>
      <c r="RO30" s="109"/>
      <c r="RP30" s="109"/>
      <c r="RQ30" s="109"/>
      <c r="RR30" s="109"/>
      <c r="RS30" s="109"/>
      <c r="RT30" s="109"/>
      <c r="RU30" s="109"/>
      <c r="RV30" s="109"/>
      <c r="RW30" s="109"/>
      <c r="RX30" s="109"/>
      <c r="RY30" s="109"/>
      <c r="RZ30" s="109"/>
      <c r="SA30" s="109"/>
      <c r="SB30" s="109"/>
      <c r="SC30" s="109"/>
      <c r="SD30" s="109"/>
      <c r="SE30" s="109"/>
      <c r="SF30" s="109"/>
      <c r="SG30" s="109"/>
      <c r="SH30" s="109"/>
      <c r="SI30" s="109"/>
      <c r="SJ30" s="109"/>
      <c r="SK30" s="109"/>
      <c r="SL30" s="109"/>
      <c r="SM30" s="109"/>
      <c r="SN30" s="109"/>
      <c r="SO30" s="109"/>
      <c r="SP30" s="109"/>
      <c r="SQ30" s="109"/>
      <c r="SR30" s="109"/>
      <c r="SS30" s="109"/>
      <c r="ST30" s="109"/>
      <c r="SU30" s="109"/>
      <c r="SV30" s="109"/>
      <c r="SW30" s="109"/>
      <c r="SX30" s="109"/>
      <c r="SY30" s="109"/>
      <c r="SZ30" s="109"/>
      <c r="TA30" s="109"/>
      <c r="TB30" s="109"/>
      <c r="TC30" s="109"/>
      <c r="TD30" s="109"/>
      <c r="TE30" s="109"/>
      <c r="TF30" s="109"/>
      <c r="TG30" s="109"/>
      <c r="TH30" s="109"/>
      <c r="TI30" s="109"/>
      <c r="TJ30" s="109"/>
      <c r="TK30" s="109"/>
      <c r="TL30" s="109"/>
      <c r="TM30" s="109"/>
      <c r="TN30" s="109"/>
      <c r="TO30" s="109"/>
      <c r="TP30" s="109"/>
      <c r="TQ30" s="109"/>
      <c r="TR30" s="109"/>
      <c r="TS30" s="109"/>
      <c r="TT30" s="109"/>
      <c r="TU30" s="109"/>
      <c r="TV30" s="109"/>
      <c r="TW30" s="109"/>
      <c r="TX30" s="109"/>
      <c r="TY30" s="109"/>
      <c r="TZ30" s="109"/>
      <c r="UA30" s="109"/>
      <c r="UB30" s="109"/>
      <c r="UC30" s="109"/>
      <c r="UD30" s="109"/>
      <c r="UE30" s="109"/>
      <c r="UF30" s="109"/>
      <c r="UG30" s="109"/>
      <c r="UH30" s="109"/>
      <c r="UI30" s="109"/>
      <c r="UJ30" s="109"/>
      <c r="UK30" s="109"/>
      <c r="UL30" s="109"/>
      <c r="UM30" s="109"/>
      <c r="UN30" s="109"/>
      <c r="UO30" s="109"/>
      <c r="UP30" s="109"/>
      <c r="UQ30" s="109"/>
      <c r="UR30" s="109"/>
      <c r="US30" s="109"/>
      <c r="UT30" s="109"/>
      <c r="UU30" s="109"/>
      <c r="UV30" s="109"/>
      <c r="UW30" s="109"/>
      <c r="UX30" s="109"/>
      <c r="UY30" s="109"/>
      <c r="UZ30" s="109"/>
      <c r="VA30" s="109"/>
      <c r="VB30" s="109"/>
      <c r="VC30" s="109"/>
      <c r="VD30" s="109"/>
      <c r="VE30" s="109"/>
      <c r="VF30" s="109"/>
      <c r="VG30" s="109"/>
      <c r="VH30" s="109"/>
      <c r="VI30" s="109"/>
      <c r="VJ30" s="109"/>
      <c r="VK30" s="109"/>
      <c r="VL30" s="109"/>
      <c r="VM30" s="109"/>
      <c r="VN30" s="109"/>
      <c r="VO30" s="109"/>
      <c r="VP30" s="109"/>
      <c r="VQ30" s="109"/>
      <c r="VR30" s="109"/>
      <c r="VS30" s="109"/>
      <c r="VT30" s="109"/>
      <c r="VU30" s="109"/>
      <c r="VV30" s="109"/>
      <c r="VW30" s="109"/>
      <c r="VX30" s="109"/>
      <c r="VY30" s="109"/>
      <c r="VZ30" s="109"/>
      <c r="WA30" s="109"/>
      <c r="WB30" s="109"/>
      <c r="WC30" s="109"/>
      <c r="WD30" s="109"/>
      <c r="WE30" s="109"/>
      <c r="WF30" s="109"/>
      <c r="WG30" s="109"/>
      <c r="WH30" s="109"/>
      <c r="WI30" s="109"/>
      <c r="WJ30" s="109"/>
      <c r="WK30" s="109"/>
      <c r="WL30" s="109"/>
      <c r="WM30" s="109"/>
      <c r="WN30" s="109"/>
      <c r="WO30" s="109"/>
      <c r="WP30" s="109"/>
      <c r="WQ30" s="109"/>
      <c r="WR30" s="109"/>
      <c r="WS30" s="109"/>
      <c r="WT30" s="109"/>
      <c r="WU30" s="109"/>
      <c r="WV30" s="109"/>
      <c r="WW30" s="109"/>
      <c r="WX30" s="109"/>
      <c r="WY30" s="109"/>
      <c r="WZ30" s="109"/>
      <c r="XA30" s="109"/>
      <c r="XB30" s="109"/>
      <c r="XC30" s="109"/>
      <c r="XD30" s="109"/>
      <c r="XE30" s="109"/>
      <c r="XF30" s="109"/>
      <c r="XG30" s="109"/>
      <c r="XH30" s="109"/>
      <c r="XI30" s="109"/>
      <c r="XJ30" s="109"/>
      <c r="XK30" s="109"/>
      <c r="XL30" s="109"/>
      <c r="XM30" s="109"/>
      <c r="XN30" s="109"/>
      <c r="XO30" s="109"/>
      <c r="XP30" s="109"/>
      <c r="XQ30" s="109"/>
      <c r="XR30" s="109"/>
      <c r="XS30" s="109"/>
      <c r="XT30" s="109"/>
      <c r="XU30" s="109"/>
      <c r="XV30" s="109"/>
      <c r="XW30" s="109"/>
      <c r="XX30" s="109"/>
      <c r="XY30" s="109"/>
      <c r="XZ30" s="109"/>
      <c r="YA30" s="109"/>
      <c r="YB30" s="109"/>
      <c r="YC30" s="109"/>
      <c r="YD30" s="109"/>
      <c r="YE30" s="109"/>
      <c r="YF30" s="109"/>
      <c r="YG30" s="109"/>
      <c r="YH30" s="109"/>
      <c r="YI30" s="109"/>
      <c r="YJ30" s="109"/>
      <c r="YK30" s="109"/>
      <c r="YL30" s="109"/>
      <c r="YM30" s="109"/>
      <c r="YN30" s="109"/>
      <c r="YO30" s="109"/>
      <c r="YP30" s="109"/>
      <c r="YQ30" s="109"/>
      <c r="YR30" s="109"/>
      <c r="YS30" s="109"/>
      <c r="YT30" s="109"/>
      <c r="YU30" s="109"/>
      <c r="YV30" s="109"/>
      <c r="YW30" s="109"/>
      <c r="YX30" s="109"/>
      <c r="YY30" s="109"/>
      <c r="YZ30" s="109"/>
      <c r="ZA30" s="109"/>
      <c r="ZB30" s="109"/>
      <c r="ZC30" s="109"/>
      <c r="ZD30" s="109"/>
      <c r="ZE30" s="109"/>
      <c r="ZF30" s="109"/>
      <c r="ZG30" s="109"/>
      <c r="ZH30" s="109"/>
      <c r="ZI30" s="109"/>
      <c r="ZJ30" s="109"/>
      <c r="ZK30" s="109"/>
      <c r="ZL30" s="109"/>
      <c r="ZM30" s="109"/>
      <c r="ZN30" s="109"/>
      <c r="ZO30" s="109"/>
      <c r="ZP30" s="109"/>
      <c r="ZQ30" s="109"/>
      <c r="ZR30" s="109"/>
      <c r="ZS30" s="109"/>
      <c r="ZT30" s="109"/>
      <c r="ZU30" s="109"/>
      <c r="ZV30" s="109"/>
      <c r="ZW30" s="109"/>
      <c r="ZX30" s="109"/>
      <c r="ZY30" s="109"/>
      <c r="ZZ30" s="109"/>
      <c r="AAA30" s="109"/>
      <c r="AAB30" s="109"/>
      <c r="AAC30" s="109"/>
      <c r="AAD30" s="109"/>
      <c r="AAE30" s="109"/>
      <c r="AAF30" s="109"/>
      <c r="AAG30" s="109"/>
      <c r="AAH30" s="109"/>
      <c r="AAI30" s="109"/>
      <c r="AAJ30" s="109"/>
      <c r="AAK30" s="109"/>
      <c r="AAL30" s="109"/>
      <c r="AAM30" s="109"/>
      <c r="AAN30" s="109"/>
      <c r="AAO30" s="109"/>
      <c r="AAP30" s="109"/>
      <c r="AAQ30" s="109"/>
      <c r="AAR30" s="109"/>
      <c r="AAS30" s="109"/>
      <c r="AAT30" s="109"/>
      <c r="AAU30" s="109"/>
      <c r="AAV30" s="109"/>
      <c r="AAW30" s="109"/>
      <c r="AAX30" s="109"/>
      <c r="AAY30" s="109"/>
      <c r="AAZ30" s="109"/>
      <c r="ABA30" s="109"/>
      <c r="ABB30" s="109"/>
      <c r="ABC30" s="109"/>
      <c r="ABD30" s="109"/>
      <c r="ABE30" s="109"/>
      <c r="ABF30" s="109"/>
      <c r="ABG30" s="109"/>
      <c r="ABH30" s="109"/>
      <c r="ABI30" s="109"/>
      <c r="ABJ30" s="109"/>
      <c r="ABK30" s="109"/>
      <c r="ABL30" s="109"/>
      <c r="ABM30" s="109"/>
      <c r="ABN30" s="109"/>
      <c r="ABO30" s="109"/>
      <c r="ABP30" s="109"/>
      <c r="ABQ30" s="109"/>
      <c r="ABR30" s="109"/>
      <c r="ABS30" s="109"/>
      <c r="ABT30" s="109"/>
      <c r="ABU30" s="109"/>
      <c r="ABV30" s="109"/>
      <c r="ABW30" s="109"/>
      <c r="ABX30" s="109"/>
      <c r="ABY30" s="109"/>
      <c r="ABZ30" s="109"/>
      <c r="ACA30" s="109"/>
      <c r="ACB30" s="109"/>
      <c r="ACC30" s="109"/>
      <c r="ACD30" s="109"/>
      <c r="ACE30" s="109"/>
      <c r="ACF30" s="109"/>
      <c r="ACG30" s="109"/>
      <c r="ACH30" s="109"/>
      <c r="ACI30" s="109"/>
      <c r="ACJ30" s="109"/>
      <c r="ACK30" s="109"/>
      <c r="ACL30" s="109"/>
      <c r="ACM30" s="109"/>
      <c r="ACN30" s="109"/>
      <c r="ACO30" s="109"/>
      <c r="ACP30" s="109"/>
      <c r="ACQ30" s="109"/>
      <c r="ACR30" s="109"/>
      <c r="ACS30" s="109"/>
      <c r="ACT30" s="109"/>
      <c r="ACU30" s="109"/>
      <c r="ACV30" s="109"/>
      <c r="ACW30" s="109"/>
      <c r="ACX30" s="109"/>
      <c r="ACY30" s="109"/>
      <c r="ACZ30" s="109"/>
      <c r="ADA30" s="109"/>
      <c r="ADB30" s="109"/>
      <c r="ADC30" s="109"/>
      <c r="ADD30" s="109"/>
      <c r="ADE30" s="109"/>
      <c r="ADF30" s="109"/>
      <c r="ADG30" s="109"/>
      <c r="ADH30" s="109"/>
      <c r="ADI30" s="109"/>
      <c r="ADJ30" s="109"/>
      <c r="ADK30" s="109"/>
      <c r="ADL30" s="109"/>
      <c r="ADM30" s="109"/>
      <c r="ADN30" s="109"/>
      <c r="ADO30" s="109"/>
      <c r="ADP30" s="109"/>
      <c r="ADQ30" s="109"/>
      <c r="ADR30" s="109"/>
      <c r="ADS30" s="109"/>
      <c r="ADT30" s="109"/>
      <c r="ADU30" s="109"/>
      <c r="ADV30" s="109"/>
      <c r="ADW30" s="109"/>
      <c r="ADX30" s="109"/>
      <c r="ADY30" s="109"/>
      <c r="ADZ30" s="109"/>
      <c r="AEA30" s="109"/>
      <c r="AEB30" s="109"/>
      <c r="AEC30" s="109"/>
      <c r="AED30" s="109"/>
      <c r="AEE30" s="109"/>
      <c r="AEF30" s="109"/>
      <c r="AEG30" s="109"/>
      <c r="AEH30" s="109"/>
      <c r="AEI30" s="109"/>
      <c r="AEJ30" s="109"/>
      <c r="AEK30" s="109"/>
      <c r="AEL30" s="109"/>
      <c r="AEM30" s="109"/>
      <c r="AEN30" s="109"/>
      <c r="AEO30" s="109"/>
      <c r="AEP30" s="109"/>
      <c r="AEQ30" s="109"/>
      <c r="AER30" s="109"/>
      <c r="AES30" s="109"/>
      <c r="AET30" s="109"/>
      <c r="AEU30" s="109"/>
      <c r="AEV30" s="109"/>
      <c r="AEW30" s="109"/>
      <c r="AEX30" s="109"/>
      <c r="AEY30" s="109"/>
      <c r="AEZ30" s="109"/>
      <c r="AFA30" s="109"/>
      <c r="AFB30" s="109"/>
      <c r="AFC30" s="109"/>
      <c r="AFD30" s="109"/>
      <c r="AFE30" s="109"/>
      <c r="AFF30" s="109"/>
      <c r="AFG30" s="109"/>
      <c r="AFH30" s="109"/>
      <c r="AFI30" s="109"/>
      <c r="AFJ30" s="109"/>
      <c r="AFK30" s="109"/>
      <c r="AFL30" s="109"/>
      <c r="AFM30" s="109"/>
      <c r="AFN30" s="109"/>
      <c r="AFO30" s="109"/>
      <c r="AFP30" s="109"/>
      <c r="AFQ30" s="109"/>
      <c r="AFR30" s="109"/>
      <c r="AFS30" s="109"/>
      <c r="AFT30" s="109"/>
      <c r="AFU30" s="109"/>
      <c r="AFV30" s="109"/>
      <c r="AFW30" s="109"/>
      <c r="AFX30" s="109"/>
      <c r="AFY30" s="109"/>
      <c r="AFZ30" s="109"/>
      <c r="AGA30" s="109"/>
      <c r="AGB30" s="109"/>
      <c r="AGC30" s="109"/>
      <c r="AGD30" s="109"/>
      <c r="AGE30" s="109"/>
      <c r="AGF30" s="109"/>
      <c r="AGG30" s="109"/>
      <c r="AGH30" s="109"/>
      <c r="AGI30" s="109"/>
      <c r="AGJ30" s="109"/>
      <c r="AGK30" s="109"/>
      <c r="AGL30" s="109"/>
      <c r="AGM30" s="109"/>
      <c r="AGN30" s="109"/>
      <c r="AGO30" s="109"/>
      <c r="AGP30" s="109"/>
      <c r="AGQ30" s="109"/>
      <c r="AGR30" s="109"/>
      <c r="AGS30" s="109"/>
      <c r="AGT30" s="109"/>
      <c r="AGU30" s="109"/>
      <c r="AGV30" s="109"/>
      <c r="AGW30" s="109"/>
      <c r="AGX30" s="109"/>
      <c r="AGY30" s="109"/>
      <c r="AGZ30" s="109"/>
      <c r="AHA30" s="109"/>
      <c r="AHB30" s="109"/>
      <c r="AHC30" s="109"/>
      <c r="AHD30" s="109"/>
      <c r="AHE30" s="109"/>
      <c r="AHF30" s="109"/>
      <c r="AHG30" s="109"/>
      <c r="AHH30" s="109"/>
      <c r="AHI30" s="109"/>
      <c r="AHJ30" s="109"/>
      <c r="AHK30" s="109"/>
      <c r="AHL30" s="109"/>
      <c r="AHM30" s="109"/>
      <c r="AHN30" s="109"/>
      <c r="AHO30" s="109"/>
      <c r="AHP30" s="109"/>
      <c r="AHQ30" s="109"/>
      <c r="AHR30" s="109"/>
      <c r="AHS30" s="109"/>
      <c r="AHT30" s="109"/>
      <c r="AHU30" s="109"/>
      <c r="AHV30" s="109"/>
      <c r="AHW30" s="109"/>
      <c r="AHX30" s="109"/>
      <c r="AHY30" s="109"/>
      <c r="AHZ30" s="109"/>
      <c r="AIA30" s="109"/>
      <c r="AIB30" s="109"/>
      <c r="AIC30" s="109"/>
      <c r="AID30" s="109"/>
      <c r="AIE30" s="109"/>
      <c r="AIF30" s="109"/>
      <c r="AIG30" s="109"/>
      <c r="AIH30" s="109"/>
      <c r="AII30" s="109"/>
      <c r="AIJ30" s="109"/>
      <c r="AIK30" s="109"/>
      <c r="AIL30" s="109"/>
      <c r="AIM30" s="109"/>
      <c r="AIN30" s="109"/>
      <c r="AIO30" s="109"/>
      <c r="AIP30" s="109"/>
      <c r="AIQ30" s="109"/>
      <c r="AIR30" s="109"/>
      <c r="AIS30" s="109"/>
      <c r="AIT30" s="109"/>
      <c r="AIU30" s="109"/>
      <c r="AIV30" s="109"/>
      <c r="AIW30" s="109"/>
      <c r="AIX30" s="109"/>
      <c r="AIY30" s="109"/>
      <c r="AIZ30" s="109"/>
      <c r="AJA30" s="109"/>
      <c r="AJB30" s="109"/>
      <c r="AJC30" s="109"/>
      <c r="AJD30" s="109"/>
      <c r="AJE30" s="109"/>
      <c r="AJF30" s="109"/>
      <c r="AJG30" s="109"/>
      <c r="AJH30" s="109"/>
      <c r="AJI30" s="109"/>
      <c r="AJJ30" s="109"/>
      <c r="AJK30" s="109"/>
      <c r="AJL30" s="109"/>
      <c r="AJM30" s="109"/>
      <c r="AJN30" s="109"/>
      <c r="AJO30" s="109"/>
      <c r="AJP30" s="109"/>
      <c r="AJQ30" s="109"/>
      <c r="AJR30" s="109"/>
      <c r="AJS30" s="109"/>
      <c r="AJT30" s="109"/>
      <c r="AJU30" s="109"/>
      <c r="AJV30" s="109"/>
      <c r="AJW30" s="109"/>
      <c r="AJX30" s="109"/>
      <c r="AJY30" s="109"/>
      <c r="AJZ30" s="109"/>
      <c r="AKA30" s="109"/>
      <c r="AKB30" s="109"/>
      <c r="AKC30" s="109"/>
      <c r="AKD30" s="109"/>
      <c r="AKE30" s="109"/>
      <c r="AKF30" s="109"/>
      <c r="AKG30" s="109"/>
      <c r="AKH30" s="109"/>
      <c r="AKI30" s="109"/>
      <c r="AKJ30" s="109"/>
      <c r="AKK30" s="109"/>
      <c r="AKL30" s="109"/>
      <c r="AKM30" s="109"/>
      <c r="AKN30" s="109"/>
      <c r="AKO30" s="109"/>
      <c r="AKP30" s="109"/>
      <c r="AKQ30" s="109"/>
      <c r="AKR30" s="109"/>
      <c r="AKS30" s="109"/>
      <c r="AKT30" s="109"/>
      <c r="AKU30" s="109"/>
      <c r="AKV30" s="109"/>
      <c r="AKW30" s="109"/>
      <c r="AKX30" s="109"/>
      <c r="AKY30" s="109"/>
      <c r="AKZ30" s="109"/>
      <c r="ALA30" s="109"/>
      <c r="ALB30" s="109"/>
      <c r="ALC30" s="109"/>
      <c r="ALD30" s="109"/>
      <c r="ALE30" s="109"/>
      <c r="ALF30" s="109"/>
      <c r="ALG30" s="109"/>
      <c r="ALH30" s="109"/>
      <c r="ALI30" s="109"/>
      <c r="ALJ30" s="109"/>
      <c r="ALK30" s="109"/>
      <c r="ALL30" s="109"/>
      <c r="ALM30" s="109"/>
      <c r="ALN30" s="109"/>
      <c r="ALO30" s="109"/>
      <c r="ALP30" s="109"/>
      <c r="ALQ30" s="109"/>
      <c r="ALR30" s="109"/>
      <c r="ALS30" s="109"/>
      <c r="ALT30" s="109"/>
      <c r="ALU30" s="109"/>
      <c r="ALV30" s="109"/>
      <c r="ALW30" s="109"/>
      <c r="ALX30" s="109"/>
      <c r="ALY30" s="109"/>
      <c r="ALZ30" s="109"/>
      <c r="AMA30" s="109"/>
      <c r="AMB30" s="109"/>
    </row>
    <row r="31" spans="1:1017" x14ac:dyDescent="0.3">
      <c r="A31" s="185"/>
      <c r="B31" s="186"/>
      <c r="C31" s="187"/>
      <c r="D31" s="211" t="str">
        <f t="shared" ref="D31:D33" si="10">IF($C31="", "←",IF($C31&lt;=3, " ",""))</f>
        <v>←</v>
      </c>
      <c r="E31" s="211" t="str">
        <f t="shared" ref="E31:E38" si="11">IF($C31="", "←",IF($C31&gt;=2, " ",""))</f>
        <v>←</v>
      </c>
      <c r="F31" s="211" t="str">
        <f t="shared" ref="F31:F38" si="12">IF($C31="", "←",IF($C31&gt;=3, " ",""))</f>
        <v>←</v>
      </c>
      <c r="G31" s="188"/>
      <c r="H31" s="188"/>
      <c r="I31" s="189"/>
      <c r="J31" s="190"/>
      <c r="K31" s="191"/>
      <c r="L31" s="140" t="str">
        <f t="shared" ref="L31:L38" si="13">IF(SUM(J31:K31)=0,"",SUM(J31:K31))</f>
        <v/>
      </c>
      <c r="M31" s="194"/>
      <c r="N31" s="141"/>
      <c r="O31" s="142" t="str">
        <f>IF(L31="","",IF(OR(M31="B",M31="P",M31="G",),"CP ok.",IF(M31&lt;=4,M31*L31)))</f>
        <v/>
      </c>
      <c r="P31" s="143"/>
      <c r="Q31" s="144"/>
    </row>
    <row r="32" spans="1:1017" x14ac:dyDescent="0.3">
      <c r="A32" s="185"/>
      <c r="B32" s="186"/>
      <c r="C32" s="187"/>
      <c r="D32" s="211" t="str">
        <f t="shared" si="10"/>
        <v>←</v>
      </c>
      <c r="E32" s="211" t="str">
        <f t="shared" si="11"/>
        <v>←</v>
      </c>
      <c r="F32" s="211" t="str">
        <f t="shared" si="12"/>
        <v>←</v>
      </c>
      <c r="G32" s="188"/>
      <c r="H32" s="188"/>
      <c r="I32" s="189"/>
      <c r="J32" s="190"/>
      <c r="K32" s="191"/>
      <c r="L32" s="140" t="str">
        <f t="shared" si="13"/>
        <v/>
      </c>
      <c r="M32" s="194"/>
      <c r="N32" s="141"/>
      <c r="O32" s="142" t="str">
        <f t="shared" ref="O32:O38" si="14">IF(L32="","",IF(OR(M32="B",M32="P",M32="G",),"CP ok.",IF(M32&lt;=4,M32*L32)))</f>
        <v/>
      </c>
      <c r="P32" s="143"/>
      <c r="Q32" s="144"/>
    </row>
    <row r="33" spans="1:1016" x14ac:dyDescent="0.3">
      <c r="A33" s="185"/>
      <c r="B33" s="186"/>
      <c r="C33" s="187"/>
      <c r="D33" s="211" t="str">
        <f t="shared" si="10"/>
        <v>←</v>
      </c>
      <c r="E33" s="211" t="str">
        <f t="shared" si="11"/>
        <v>←</v>
      </c>
      <c r="F33" s="211" t="str">
        <f t="shared" si="12"/>
        <v>←</v>
      </c>
      <c r="G33" s="188"/>
      <c r="H33" s="188"/>
      <c r="I33" s="189"/>
      <c r="J33" s="190"/>
      <c r="K33" s="191"/>
      <c r="L33" s="140" t="str">
        <f t="shared" si="13"/>
        <v/>
      </c>
      <c r="M33" s="194"/>
      <c r="N33" s="141"/>
      <c r="O33" s="142" t="str">
        <f t="shared" si="14"/>
        <v/>
      </c>
      <c r="P33" s="143"/>
      <c r="Q33" s="144"/>
    </row>
    <row r="34" spans="1:1016" x14ac:dyDescent="0.3">
      <c r="A34" s="185"/>
      <c r="B34" s="186"/>
      <c r="C34" s="187"/>
      <c r="D34" s="211" t="str">
        <f>IF($C34="", "←",IF($C34&lt;=3, " ",""))</f>
        <v>←</v>
      </c>
      <c r="E34" s="211" t="str">
        <f t="shared" si="11"/>
        <v>←</v>
      </c>
      <c r="F34" s="211" t="str">
        <f t="shared" si="12"/>
        <v>←</v>
      </c>
      <c r="G34" s="188"/>
      <c r="H34" s="188"/>
      <c r="I34" s="189"/>
      <c r="J34" s="190"/>
      <c r="K34" s="191"/>
      <c r="L34" s="140" t="str">
        <f t="shared" si="13"/>
        <v/>
      </c>
      <c r="M34" s="194"/>
      <c r="N34" s="141"/>
      <c r="O34" s="142" t="str">
        <f t="shared" si="14"/>
        <v/>
      </c>
      <c r="P34" s="143"/>
      <c r="Q34" s="144"/>
    </row>
    <row r="35" spans="1:1016" x14ac:dyDescent="0.3">
      <c r="A35" s="185"/>
      <c r="B35" s="186"/>
      <c r="C35" s="187"/>
      <c r="D35" s="211" t="str">
        <f>IF($C35="", "←",IF($C35&lt;=3, " ",""))</f>
        <v>←</v>
      </c>
      <c r="E35" s="211" t="str">
        <f t="shared" si="11"/>
        <v>←</v>
      </c>
      <c r="F35" s="211" t="str">
        <f t="shared" si="12"/>
        <v>←</v>
      </c>
      <c r="G35" s="188"/>
      <c r="H35" s="188"/>
      <c r="I35" s="189"/>
      <c r="J35" s="190"/>
      <c r="K35" s="191"/>
      <c r="L35" s="140" t="str">
        <f t="shared" si="13"/>
        <v/>
      </c>
      <c r="M35" s="194"/>
      <c r="N35" s="141"/>
      <c r="O35" s="142" t="str">
        <f t="shared" si="14"/>
        <v/>
      </c>
      <c r="P35" s="143"/>
      <c r="Q35" s="144"/>
    </row>
    <row r="36" spans="1:1016" x14ac:dyDescent="0.3">
      <c r="A36" s="185"/>
      <c r="B36" s="186"/>
      <c r="C36" s="187"/>
      <c r="D36" s="211" t="str">
        <f>IF($C36="", "←",IF($C36&lt;=3, " ",""))</f>
        <v>←</v>
      </c>
      <c r="E36" s="211" t="str">
        <f t="shared" si="11"/>
        <v>←</v>
      </c>
      <c r="F36" s="211" t="str">
        <f t="shared" si="12"/>
        <v>←</v>
      </c>
      <c r="G36" s="188"/>
      <c r="H36" s="188"/>
      <c r="I36" s="189"/>
      <c r="J36" s="190"/>
      <c r="K36" s="191"/>
      <c r="L36" s="140" t="str">
        <f t="shared" si="13"/>
        <v/>
      </c>
      <c r="M36" s="194"/>
      <c r="N36" s="141"/>
      <c r="O36" s="142" t="str">
        <f t="shared" si="14"/>
        <v/>
      </c>
      <c r="P36" s="143"/>
      <c r="Q36" s="144"/>
    </row>
    <row r="37" spans="1:1016" x14ac:dyDescent="0.3">
      <c r="A37" s="185"/>
      <c r="B37" s="186"/>
      <c r="C37" s="187"/>
      <c r="D37" s="211" t="str">
        <f>IF($C37="", "←",IF($C37&lt;=3, " ",""))</f>
        <v>←</v>
      </c>
      <c r="E37" s="211" t="str">
        <f t="shared" si="11"/>
        <v>←</v>
      </c>
      <c r="F37" s="211" t="str">
        <f t="shared" si="12"/>
        <v>←</v>
      </c>
      <c r="G37" s="188"/>
      <c r="H37" s="188"/>
      <c r="I37" s="189"/>
      <c r="J37" s="190"/>
      <c r="K37" s="191"/>
      <c r="L37" s="140" t="str">
        <f t="shared" si="13"/>
        <v/>
      </c>
      <c r="M37" s="194"/>
      <c r="N37" s="141"/>
      <c r="O37" s="142" t="str">
        <f t="shared" si="14"/>
        <v/>
      </c>
      <c r="P37" s="143"/>
      <c r="Q37" s="144"/>
    </row>
    <row r="38" spans="1:1016" ht="14.5" thickBot="1" x14ac:dyDescent="0.35">
      <c r="A38" s="185"/>
      <c r="B38" s="186"/>
      <c r="C38" s="187"/>
      <c r="D38" s="211" t="str">
        <f>IF($C38="", "←",IF($C38&lt;=3, " ",""))</f>
        <v>←</v>
      </c>
      <c r="E38" s="211" t="str">
        <f t="shared" si="11"/>
        <v>←</v>
      </c>
      <c r="F38" s="211" t="str">
        <f t="shared" si="12"/>
        <v>←</v>
      </c>
      <c r="G38" s="188"/>
      <c r="H38" s="188"/>
      <c r="I38" s="189"/>
      <c r="J38" s="195"/>
      <c r="K38" s="191"/>
      <c r="L38" s="140" t="str">
        <f t="shared" si="13"/>
        <v/>
      </c>
      <c r="M38" s="194"/>
      <c r="N38" s="145"/>
      <c r="O38" s="146" t="str">
        <f t="shared" si="14"/>
        <v/>
      </c>
      <c r="P38" s="143"/>
      <c r="Q38" s="144"/>
    </row>
    <row r="39" spans="1:1016" s="108" customFormat="1" ht="34.25" customHeight="1" thickTop="1" x14ac:dyDescent="0.3">
      <c r="A39" s="224" t="s">
        <v>49</v>
      </c>
      <c r="B39" s="225"/>
      <c r="C39" s="225"/>
      <c r="D39" s="225"/>
      <c r="E39" s="225"/>
      <c r="F39" s="225"/>
      <c r="G39" s="225"/>
      <c r="H39" s="225"/>
      <c r="I39" s="226"/>
      <c r="J39" s="230">
        <f>SUM(J41:J48)</f>
        <v>0</v>
      </c>
      <c r="K39" s="222">
        <f>SUM(K41:K48)</f>
        <v>0</v>
      </c>
      <c r="L39" s="137" t="str">
        <f>'Data HANDS OFF'!$AD$3</f>
        <v>CP angestrebt ↓ (berechnet)</v>
      </c>
      <c r="M39" s="138" t="str">
        <f>'Data HANDS OFF'!$AD$4</f>
        <v>Eingabe Modulendnote  ↓ =&gt; CPs</v>
      </c>
      <c r="N39" s="243"/>
      <c r="O39" s="212" t="str">
        <f>'Data HANDS OFF'!AD24</f>
        <v>Produkt CP*Note</v>
      </c>
      <c r="P39" s="214"/>
      <c r="Q39" s="144"/>
      <c r="R39" s="124"/>
      <c r="S39" s="125"/>
      <c r="T39" s="125"/>
      <c r="U39" s="125"/>
      <c r="V39" s="125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  <c r="FO39" s="109"/>
      <c r="FP39" s="109"/>
      <c r="FQ39" s="109"/>
      <c r="FR39" s="109"/>
      <c r="FS39" s="109"/>
      <c r="FT39" s="109"/>
      <c r="FU39" s="109"/>
      <c r="FV39" s="109"/>
      <c r="FW39" s="109"/>
      <c r="FX39" s="109"/>
      <c r="FY39" s="109"/>
      <c r="FZ39" s="109"/>
      <c r="GA39" s="109"/>
      <c r="GB39" s="109"/>
      <c r="GC39" s="109"/>
      <c r="GD39" s="109"/>
      <c r="GE39" s="109"/>
      <c r="GF39" s="109"/>
      <c r="GG39" s="109"/>
      <c r="GH39" s="109"/>
      <c r="GI39" s="109"/>
      <c r="GJ39" s="109"/>
      <c r="GK39" s="109"/>
      <c r="GL39" s="109"/>
      <c r="GM39" s="109"/>
      <c r="GN39" s="109"/>
      <c r="GO39" s="109"/>
      <c r="GP39" s="109"/>
      <c r="GQ39" s="109"/>
      <c r="GR39" s="109"/>
      <c r="GS39" s="109"/>
      <c r="GT39" s="109"/>
      <c r="GU39" s="109"/>
      <c r="GV39" s="109"/>
      <c r="GW39" s="109"/>
      <c r="GX39" s="109"/>
      <c r="GY39" s="109"/>
      <c r="GZ39" s="109"/>
      <c r="HA39" s="109"/>
      <c r="HB39" s="109"/>
      <c r="HC39" s="109"/>
      <c r="HD39" s="109"/>
      <c r="HE39" s="109"/>
      <c r="HF39" s="109"/>
      <c r="HG39" s="109"/>
      <c r="HH39" s="109"/>
      <c r="HI39" s="109"/>
      <c r="HJ39" s="109"/>
      <c r="HK39" s="109"/>
      <c r="HL39" s="109"/>
      <c r="HM39" s="109"/>
      <c r="HN39" s="109"/>
      <c r="HO39" s="109"/>
      <c r="HP39" s="109"/>
      <c r="HQ39" s="109"/>
      <c r="HR39" s="109"/>
      <c r="HS39" s="109"/>
      <c r="HT39" s="109"/>
      <c r="HU39" s="109"/>
      <c r="HV39" s="109"/>
      <c r="HW39" s="109"/>
      <c r="HX39" s="109"/>
      <c r="HY39" s="109"/>
      <c r="HZ39" s="109"/>
      <c r="IA39" s="109"/>
      <c r="IB39" s="109"/>
      <c r="IC39" s="109"/>
      <c r="ID39" s="109"/>
      <c r="IE39" s="109"/>
      <c r="IF39" s="109"/>
      <c r="IG39" s="109"/>
      <c r="IH39" s="109"/>
      <c r="II39" s="109"/>
      <c r="IJ39" s="109"/>
      <c r="IK39" s="109"/>
      <c r="IL39" s="109"/>
      <c r="IM39" s="109"/>
      <c r="IN39" s="109"/>
      <c r="IO39" s="109"/>
      <c r="IP39" s="109"/>
      <c r="IQ39" s="109"/>
      <c r="IR39" s="109"/>
      <c r="IS39" s="109"/>
      <c r="IT39" s="109"/>
      <c r="IU39" s="109"/>
      <c r="IV39" s="109"/>
      <c r="IW39" s="109"/>
      <c r="IX39" s="109"/>
      <c r="IY39" s="109"/>
      <c r="IZ39" s="109"/>
      <c r="JA39" s="109"/>
      <c r="JB39" s="109"/>
      <c r="JC39" s="109"/>
      <c r="JD39" s="109"/>
      <c r="JE39" s="109"/>
      <c r="JF39" s="109"/>
      <c r="JG39" s="109"/>
      <c r="JH39" s="109"/>
      <c r="JI39" s="109"/>
      <c r="JJ39" s="109"/>
      <c r="JK39" s="109"/>
      <c r="JL39" s="109"/>
      <c r="JM39" s="109"/>
      <c r="JN39" s="109"/>
      <c r="JO39" s="109"/>
      <c r="JP39" s="109"/>
      <c r="JQ39" s="109"/>
      <c r="JR39" s="109"/>
      <c r="JS39" s="109"/>
      <c r="JT39" s="109"/>
      <c r="JU39" s="109"/>
      <c r="JV39" s="109"/>
      <c r="JW39" s="109"/>
      <c r="JX39" s="109"/>
      <c r="JY39" s="109"/>
      <c r="JZ39" s="109"/>
      <c r="KA39" s="109"/>
      <c r="KB39" s="109"/>
      <c r="KC39" s="109"/>
      <c r="KD39" s="109"/>
      <c r="KE39" s="109"/>
      <c r="KF39" s="109"/>
      <c r="KG39" s="109"/>
      <c r="KH39" s="109"/>
      <c r="KI39" s="109"/>
      <c r="KJ39" s="109"/>
      <c r="KK39" s="109"/>
      <c r="KL39" s="109"/>
      <c r="KM39" s="109"/>
      <c r="KN39" s="109"/>
      <c r="KO39" s="109"/>
      <c r="KP39" s="109"/>
      <c r="KQ39" s="109"/>
      <c r="KR39" s="109"/>
      <c r="KS39" s="109"/>
      <c r="KT39" s="109"/>
      <c r="KU39" s="109"/>
      <c r="KV39" s="109"/>
      <c r="KW39" s="109"/>
      <c r="KX39" s="109"/>
      <c r="KY39" s="109"/>
      <c r="KZ39" s="109"/>
      <c r="LA39" s="109"/>
      <c r="LB39" s="109"/>
      <c r="LC39" s="109"/>
      <c r="LD39" s="109"/>
      <c r="LE39" s="109"/>
      <c r="LF39" s="109"/>
      <c r="LG39" s="109"/>
      <c r="LH39" s="109"/>
      <c r="LI39" s="109"/>
      <c r="LJ39" s="109"/>
      <c r="LK39" s="109"/>
      <c r="LL39" s="109"/>
      <c r="LM39" s="109"/>
      <c r="LN39" s="109"/>
      <c r="LO39" s="109"/>
      <c r="LP39" s="109"/>
      <c r="LQ39" s="109"/>
      <c r="LR39" s="109"/>
      <c r="LS39" s="109"/>
      <c r="LT39" s="109"/>
      <c r="LU39" s="109"/>
      <c r="LV39" s="109"/>
      <c r="LW39" s="109"/>
      <c r="LX39" s="109"/>
      <c r="LY39" s="109"/>
      <c r="LZ39" s="109"/>
      <c r="MA39" s="109"/>
      <c r="MB39" s="109"/>
      <c r="MC39" s="109"/>
      <c r="MD39" s="109"/>
      <c r="ME39" s="109"/>
      <c r="MF39" s="109"/>
      <c r="MG39" s="109"/>
      <c r="MH39" s="109"/>
      <c r="MI39" s="109"/>
      <c r="MJ39" s="109"/>
      <c r="MK39" s="109"/>
      <c r="ML39" s="109"/>
      <c r="MM39" s="109"/>
      <c r="MN39" s="109"/>
      <c r="MO39" s="109"/>
      <c r="MP39" s="109"/>
      <c r="MQ39" s="109"/>
      <c r="MR39" s="109"/>
      <c r="MS39" s="109"/>
      <c r="MT39" s="109"/>
      <c r="MU39" s="109"/>
      <c r="MV39" s="109"/>
      <c r="MW39" s="109"/>
      <c r="MX39" s="109"/>
      <c r="MY39" s="109"/>
      <c r="MZ39" s="109"/>
      <c r="NA39" s="109"/>
      <c r="NB39" s="109"/>
      <c r="NC39" s="109"/>
      <c r="ND39" s="109"/>
      <c r="NE39" s="109"/>
      <c r="NF39" s="109"/>
      <c r="NG39" s="109"/>
      <c r="NH39" s="109"/>
      <c r="NI39" s="109"/>
      <c r="NJ39" s="109"/>
      <c r="NK39" s="109"/>
      <c r="NL39" s="109"/>
      <c r="NM39" s="109"/>
      <c r="NN39" s="109"/>
      <c r="NO39" s="109"/>
      <c r="NP39" s="109"/>
      <c r="NQ39" s="109"/>
      <c r="NR39" s="109"/>
      <c r="NS39" s="109"/>
      <c r="NT39" s="109"/>
      <c r="NU39" s="109"/>
      <c r="NV39" s="109"/>
      <c r="NW39" s="109"/>
      <c r="NX39" s="109"/>
      <c r="NY39" s="109"/>
      <c r="NZ39" s="109"/>
      <c r="OA39" s="109"/>
      <c r="OB39" s="109"/>
      <c r="OC39" s="109"/>
      <c r="OD39" s="109"/>
      <c r="OE39" s="109"/>
      <c r="OF39" s="109"/>
      <c r="OG39" s="109"/>
      <c r="OH39" s="109"/>
      <c r="OI39" s="109"/>
      <c r="OJ39" s="109"/>
      <c r="OK39" s="109"/>
      <c r="OL39" s="109"/>
      <c r="OM39" s="109"/>
      <c r="ON39" s="109"/>
      <c r="OO39" s="109"/>
      <c r="OP39" s="109"/>
      <c r="OQ39" s="109"/>
      <c r="OR39" s="109"/>
      <c r="OS39" s="109"/>
      <c r="OT39" s="109"/>
      <c r="OU39" s="109"/>
      <c r="OV39" s="109"/>
      <c r="OW39" s="109"/>
      <c r="OX39" s="109"/>
      <c r="OY39" s="109"/>
      <c r="OZ39" s="109"/>
      <c r="PA39" s="109"/>
      <c r="PB39" s="109"/>
      <c r="PC39" s="109"/>
      <c r="PD39" s="109"/>
      <c r="PE39" s="109"/>
      <c r="PF39" s="109"/>
      <c r="PG39" s="109"/>
      <c r="PH39" s="109"/>
      <c r="PI39" s="109"/>
      <c r="PJ39" s="109"/>
      <c r="PK39" s="109"/>
      <c r="PL39" s="109"/>
      <c r="PM39" s="109"/>
      <c r="PN39" s="109"/>
      <c r="PO39" s="109"/>
      <c r="PP39" s="109"/>
      <c r="PQ39" s="109"/>
      <c r="PR39" s="109"/>
      <c r="PS39" s="109"/>
      <c r="PT39" s="109"/>
      <c r="PU39" s="109"/>
      <c r="PV39" s="109"/>
      <c r="PW39" s="109"/>
      <c r="PX39" s="109"/>
      <c r="PY39" s="109"/>
      <c r="PZ39" s="109"/>
      <c r="QA39" s="109"/>
      <c r="QB39" s="109"/>
      <c r="QC39" s="109"/>
      <c r="QD39" s="109"/>
      <c r="QE39" s="109"/>
      <c r="QF39" s="109"/>
      <c r="QG39" s="109"/>
      <c r="QH39" s="109"/>
      <c r="QI39" s="109"/>
      <c r="QJ39" s="109"/>
      <c r="QK39" s="109"/>
      <c r="QL39" s="109"/>
      <c r="QM39" s="109"/>
      <c r="QN39" s="109"/>
      <c r="QO39" s="109"/>
      <c r="QP39" s="109"/>
      <c r="QQ39" s="109"/>
      <c r="QR39" s="109"/>
      <c r="QS39" s="109"/>
      <c r="QT39" s="109"/>
      <c r="QU39" s="109"/>
      <c r="QV39" s="109"/>
      <c r="QW39" s="109"/>
      <c r="QX39" s="109"/>
      <c r="QY39" s="109"/>
      <c r="QZ39" s="109"/>
      <c r="RA39" s="109"/>
      <c r="RB39" s="109"/>
      <c r="RC39" s="109"/>
      <c r="RD39" s="109"/>
      <c r="RE39" s="109"/>
      <c r="RF39" s="109"/>
      <c r="RG39" s="109"/>
      <c r="RH39" s="109"/>
      <c r="RI39" s="109"/>
      <c r="RJ39" s="109"/>
      <c r="RK39" s="109"/>
      <c r="RL39" s="109"/>
      <c r="RM39" s="109"/>
      <c r="RN39" s="109"/>
      <c r="RO39" s="109"/>
      <c r="RP39" s="109"/>
      <c r="RQ39" s="109"/>
      <c r="RR39" s="109"/>
      <c r="RS39" s="109"/>
      <c r="RT39" s="109"/>
      <c r="RU39" s="109"/>
      <c r="RV39" s="109"/>
      <c r="RW39" s="109"/>
      <c r="RX39" s="109"/>
      <c r="RY39" s="109"/>
      <c r="RZ39" s="109"/>
      <c r="SA39" s="109"/>
      <c r="SB39" s="109"/>
      <c r="SC39" s="109"/>
      <c r="SD39" s="109"/>
      <c r="SE39" s="109"/>
      <c r="SF39" s="109"/>
      <c r="SG39" s="109"/>
      <c r="SH39" s="109"/>
      <c r="SI39" s="109"/>
      <c r="SJ39" s="109"/>
      <c r="SK39" s="109"/>
      <c r="SL39" s="109"/>
      <c r="SM39" s="109"/>
      <c r="SN39" s="109"/>
      <c r="SO39" s="109"/>
      <c r="SP39" s="109"/>
      <c r="SQ39" s="109"/>
      <c r="SR39" s="109"/>
      <c r="SS39" s="109"/>
      <c r="ST39" s="109"/>
      <c r="SU39" s="109"/>
      <c r="SV39" s="109"/>
      <c r="SW39" s="109"/>
      <c r="SX39" s="109"/>
      <c r="SY39" s="109"/>
      <c r="SZ39" s="109"/>
      <c r="TA39" s="109"/>
      <c r="TB39" s="109"/>
      <c r="TC39" s="109"/>
      <c r="TD39" s="109"/>
      <c r="TE39" s="109"/>
      <c r="TF39" s="109"/>
      <c r="TG39" s="109"/>
      <c r="TH39" s="109"/>
      <c r="TI39" s="109"/>
      <c r="TJ39" s="109"/>
      <c r="TK39" s="109"/>
      <c r="TL39" s="109"/>
      <c r="TM39" s="109"/>
      <c r="TN39" s="109"/>
      <c r="TO39" s="109"/>
      <c r="TP39" s="109"/>
      <c r="TQ39" s="109"/>
      <c r="TR39" s="109"/>
      <c r="TS39" s="109"/>
      <c r="TT39" s="109"/>
      <c r="TU39" s="109"/>
      <c r="TV39" s="109"/>
      <c r="TW39" s="109"/>
      <c r="TX39" s="109"/>
      <c r="TY39" s="109"/>
      <c r="TZ39" s="109"/>
      <c r="UA39" s="109"/>
      <c r="UB39" s="109"/>
      <c r="UC39" s="109"/>
      <c r="UD39" s="109"/>
      <c r="UE39" s="109"/>
      <c r="UF39" s="109"/>
      <c r="UG39" s="109"/>
      <c r="UH39" s="109"/>
      <c r="UI39" s="109"/>
      <c r="UJ39" s="109"/>
      <c r="UK39" s="109"/>
      <c r="UL39" s="109"/>
      <c r="UM39" s="109"/>
      <c r="UN39" s="109"/>
      <c r="UO39" s="109"/>
      <c r="UP39" s="109"/>
      <c r="UQ39" s="109"/>
      <c r="UR39" s="109"/>
      <c r="US39" s="109"/>
      <c r="UT39" s="109"/>
      <c r="UU39" s="109"/>
      <c r="UV39" s="109"/>
      <c r="UW39" s="109"/>
      <c r="UX39" s="109"/>
      <c r="UY39" s="109"/>
      <c r="UZ39" s="109"/>
      <c r="VA39" s="109"/>
      <c r="VB39" s="109"/>
      <c r="VC39" s="109"/>
      <c r="VD39" s="109"/>
      <c r="VE39" s="109"/>
      <c r="VF39" s="109"/>
      <c r="VG39" s="109"/>
      <c r="VH39" s="109"/>
      <c r="VI39" s="109"/>
      <c r="VJ39" s="109"/>
      <c r="VK39" s="109"/>
      <c r="VL39" s="109"/>
      <c r="VM39" s="109"/>
      <c r="VN39" s="109"/>
      <c r="VO39" s="109"/>
      <c r="VP39" s="109"/>
      <c r="VQ39" s="109"/>
      <c r="VR39" s="109"/>
      <c r="VS39" s="109"/>
      <c r="VT39" s="109"/>
      <c r="VU39" s="109"/>
      <c r="VV39" s="109"/>
      <c r="VW39" s="109"/>
      <c r="VX39" s="109"/>
      <c r="VY39" s="109"/>
      <c r="VZ39" s="109"/>
      <c r="WA39" s="109"/>
      <c r="WB39" s="109"/>
      <c r="WC39" s="109"/>
      <c r="WD39" s="109"/>
      <c r="WE39" s="109"/>
      <c r="WF39" s="109"/>
      <c r="WG39" s="109"/>
      <c r="WH39" s="109"/>
      <c r="WI39" s="109"/>
      <c r="WJ39" s="109"/>
      <c r="WK39" s="109"/>
      <c r="WL39" s="109"/>
      <c r="WM39" s="109"/>
      <c r="WN39" s="109"/>
      <c r="WO39" s="109"/>
      <c r="WP39" s="109"/>
      <c r="WQ39" s="109"/>
      <c r="WR39" s="109"/>
      <c r="WS39" s="109"/>
      <c r="WT39" s="109"/>
      <c r="WU39" s="109"/>
      <c r="WV39" s="109"/>
      <c r="WW39" s="109"/>
      <c r="WX39" s="109"/>
      <c r="WY39" s="109"/>
      <c r="WZ39" s="109"/>
      <c r="XA39" s="109"/>
      <c r="XB39" s="109"/>
      <c r="XC39" s="109"/>
      <c r="XD39" s="109"/>
      <c r="XE39" s="109"/>
      <c r="XF39" s="109"/>
      <c r="XG39" s="109"/>
      <c r="XH39" s="109"/>
      <c r="XI39" s="109"/>
      <c r="XJ39" s="109"/>
      <c r="XK39" s="109"/>
      <c r="XL39" s="109"/>
      <c r="XM39" s="109"/>
      <c r="XN39" s="109"/>
      <c r="XO39" s="109"/>
      <c r="XP39" s="109"/>
      <c r="XQ39" s="109"/>
      <c r="XR39" s="109"/>
      <c r="XS39" s="109"/>
      <c r="XT39" s="109"/>
      <c r="XU39" s="109"/>
      <c r="XV39" s="109"/>
      <c r="XW39" s="109"/>
      <c r="XX39" s="109"/>
      <c r="XY39" s="109"/>
      <c r="XZ39" s="109"/>
      <c r="YA39" s="109"/>
      <c r="YB39" s="109"/>
      <c r="YC39" s="109"/>
      <c r="YD39" s="109"/>
      <c r="YE39" s="109"/>
      <c r="YF39" s="109"/>
      <c r="YG39" s="109"/>
      <c r="YH39" s="109"/>
      <c r="YI39" s="109"/>
      <c r="YJ39" s="109"/>
      <c r="YK39" s="109"/>
      <c r="YL39" s="109"/>
      <c r="YM39" s="109"/>
      <c r="YN39" s="109"/>
      <c r="YO39" s="109"/>
      <c r="YP39" s="109"/>
      <c r="YQ39" s="109"/>
      <c r="YR39" s="109"/>
      <c r="YS39" s="109"/>
      <c r="YT39" s="109"/>
      <c r="YU39" s="109"/>
      <c r="YV39" s="109"/>
      <c r="YW39" s="109"/>
      <c r="YX39" s="109"/>
      <c r="YY39" s="109"/>
      <c r="YZ39" s="109"/>
      <c r="ZA39" s="109"/>
      <c r="ZB39" s="109"/>
      <c r="ZC39" s="109"/>
      <c r="ZD39" s="109"/>
      <c r="ZE39" s="109"/>
      <c r="ZF39" s="109"/>
      <c r="ZG39" s="109"/>
      <c r="ZH39" s="109"/>
      <c r="ZI39" s="109"/>
      <c r="ZJ39" s="109"/>
      <c r="ZK39" s="109"/>
      <c r="ZL39" s="109"/>
      <c r="ZM39" s="109"/>
      <c r="ZN39" s="109"/>
      <c r="ZO39" s="109"/>
      <c r="ZP39" s="109"/>
      <c r="ZQ39" s="109"/>
      <c r="ZR39" s="109"/>
      <c r="ZS39" s="109"/>
      <c r="ZT39" s="109"/>
      <c r="ZU39" s="109"/>
      <c r="ZV39" s="109"/>
      <c r="ZW39" s="109"/>
      <c r="ZX39" s="109"/>
      <c r="ZY39" s="109"/>
      <c r="ZZ39" s="109"/>
      <c r="AAA39" s="109"/>
      <c r="AAB39" s="109"/>
      <c r="AAC39" s="109"/>
      <c r="AAD39" s="109"/>
      <c r="AAE39" s="109"/>
      <c r="AAF39" s="109"/>
      <c r="AAG39" s="109"/>
      <c r="AAH39" s="109"/>
      <c r="AAI39" s="109"/>
      <c r="AAJ39" s="109"/>
      <c r="AAK39" s="109"/>
      <c r="AAL39" s="109"/>
      <c r="AAM39" s="109"/>
      <c r="AAN39" s="109"/>
      <c r="AAO39" s="109"/>
      <c r="AAP39" s="109"/>
      <c r="AAQ39" s="109"/>
      <c r="AAR39" s="109"/>
      <c r="AAS39" s="109"/>
      <c r="AAT39" s="109"/>
      <c r="AAU39" s="109"/>
      <c r="AAV39" s="109"/>
      <c r="AAW39" s="109"/>
      <c r="AAX39" s="109"/>
      <c r="AAY39" s="109"/>
      <c r="AAZ39" s="109"/>
      <c r="ABA39" s="109"/>
      <c r="ABB39" s="109"/>
      <c r="ABC39" s="109"/>
      <c r="ABD39" s="109"/>
      <c r="ABE39" s="109"/>
      <c r="ABF39" s="109"/>
      <c r="ABG39" s="109"/>
      <c r="ABH39" s="109"/>
      <c r="ABI39" s="109"/>
      <c r="ABJ39" s="109"/>
      <c r="ABK39" s="109"/>
      <c r="ABL39" s="109"/>
      <c r="ABM39" s="109"/>
      <c r="ABN39" s="109"/>
      <c r="ABO39" s="109"/>
      <c r="ABP39" s="109"/>
      <c r="ABQ39" s="109"/>
      <c r="ABR39" s="109"/>
      <c r="ABS39" s="109"/>
      <c r="ABT39" s="109"/>
      <c r="ABU39" s="109"/>
      <c r="ABV39" s="109"/>
      <c r="ABW39" s="109"/>
      <c r="ABX39" s="109"/>
      <c r="ABY39" s="109"/>
      <c r="ABZ39" s="109"/>
      <c r="ACA39" s="109"/>
      <c r="ACB39" s="109"/>
      <c r="ACC39" s="109"/>
      <c r="ACD39" s="109"/>
      <c r="ACE39" s="109"/>
      <c r="ACF39" s="109"/>
      <c r="ACG39" s="109"/>
      <c r="ACH39" s="109"/>
      <c r="ACI39" s="109"/>
      <c r="ACJ39" s="109"/>
      <c r="ACK39" s="109"/>
      <c r="ACL39" s="109"/>
      <c r="ACM39" s="109"/>
      <c r="ACN39" s="109"/>
      <c r="ACO39" s="109"/>
      <c r="ACP39" s="109"/>
      <c r="ACQ39" s="109"/>
      <c r="ACR39" s="109"/>
      <c r="ACS39" s="109"/>
      <c r="ACT39" s="109"/>
      <c r="ACU39" s="109"/>
      <c r="ACV39" s="109"/>
      <c r="ACW39" s="109"/>
      <c r="ACX39" s="109"/>
      <c r="ACY39" s="109"/>
      <c r="ACZ39" s="109"/>
      <c r="ADA39" s="109"/>
      <c r="ADB39" s="109"/>
      <c r="ADC39" s="109"/>
      <c r="ADD39" s="109"/>
      <c r="ADE39" s="109"/>
      <c r="ADF39" s="109"/>
      <c r="ADG39" s="109"/>
      <c r="ADH39" s="109"/>
      <c r="ADI39" s="109"/>
      <c r="ADJ39" s="109"/>
      <c r="ADK39" s="109"/>
      <c r="ADL39" s="109"/>
      <c r="ADM39" s="109"/>
      <c r="ADN39" s="109"/>
      <c r="ADO39" s="109"/>
      <c r="ADP39" s="109"/>
      <c r="ADQ39" s="109"/>
      <c r="ADR39" s="109"/>
      <c r="ADS39" s="109"/>
      <c r="ADT39" s="109"/>
      <c r="ADU39" s="109"/>
      <c r="ADV39" s="109"/>
      <c r="ADW39" s="109"/>
      <c r="ADX39" s="109"/>
      <c r="ADY39" s="109"/>
      <c r="ADZ39" s="109"/>
      <c r="AEA39" s="109"/>
      <c r="AEB39" s="109"/>
      <c r="AEC39" s="109"/>
      <c r="AED39" s="109"/>
      <c r="AEE39" s="109"/>
      <c r="AEF39" s="109"/>
      <c r="AEG39" s="109"/>
      <c r="AEH39" s="109"/>
      <c r="AEI39" s="109"/>
      <c r="AEJ39" s="109"/>
      <c r="AEK39" s="109"/>
      <c r="AEL39" s="109"/>
      <c r="AEM39" s="109"/>
      <c r="AEN39" s="109"/>
      <c r="AEO39" s="109"/>
      <c r="AEP39" s="109"/>
      <c r="AEQ39" s="109"/>
      <c r="AER39" s="109"/>
      <c r="AES39" s="109"/>
      <c r="AET39" s="109"/>
      <c r="AEU39" s="109"/>
      <c r="AEV39" s="109"/>
      <c r="AEW39" s="109"/>
      <c r="AEX39" s="109"/>
      <c r="AEY39" s="109"/>
      <c r="AEZ39" s="109"/>
      <c r="AFA39" s="109"/>
      <c r="AFB39" s="109"/>
      <c r="AFC39" s="109"/>
      <c r="AFD39" s="109"/>
      <c r="AFE39" s="109"/>
      <c r="AFF39" s="109"/>
      <c r="AFG39" s="109"/>
      <c r="AFH39" s="109"/>
      <c r="AFI39" s="109"/>
      <c r="AFJ39" s="109"/>
      <c r="AFK39" s="109"/>
      <c r="AFL39" s="109"/>
      <c r="AFM39" s="109"/>
      <c r="AFN39" s="109"/>
      <c r="AFO39" s="109"/>
      <c r="AFP39" s="109"/>
      <c r="AFQ39" s="109"/>
      <c r="AFR39" s="109"/>
      <c r="AFS39" s="109"/>
      <c r="AFT39" s="109"/>
      <c r="AFU39" s="109"/>
      <c r="AFV39" s="109"/>
      <c r="AFW39" s="109"/>
      <c r="AFX39" s="109"/>
      <c r="AFY39" s="109"/>
      <c r="AFZ39" s="109"/>
      <c r="AGA39" s="109"/>
      <c r="AGB39" s="109"/>
      <c r="AGC39" s="109"/>
      <c r="AGD39" s="109"/>
      <c r="AGE39" s="109"/>
      <c r="AGF39" s="109"/>
      <c r="AGG39" s="109"/>
      <c r="AGH39" s="109"/>
      <c r="AGI39" s="109"/>
      <c r="AGJ39" s="109"/>
      <c r="AGK39" s="109"/>
      <c r="AGL39" s="109"/>
      <c r="AGM39" s="109"/>
      <c r="AGN39" s="109"/>
      <c r="AGO39" s="109"/>
      <c r="AGP39" s="109"/>
      <c r="AGQ39" s="109"/>
      <c r="AGR39" s="109"/>
      <c r="AGS39" s="109"/>
      <c r="AGT39" s="109"/>
      <c r="AGU39" s="109"/>
      <c r="AGV39" s="109"/>
      <c r="AGW39" s="109"/>
      <c r="AGX39" s="109"/>
      <c r="AGY39" s="109"/>
      <c r="AGZ39" s="109"/>
      <c r="AHA39" s="109"/>
      <c r="AHB39" s="109"/>
      <c r="AHC39" s="109"/>
      <c r="AHD39" s="109"/>
      <c r="AHE39" s="109"/>
      <c r="AHF39" s="109"/>
      <c r="AHG39" s="109"/>
      <c r="AHH39" s="109"/>
      <c r="AHI39" s="109"/>
      <c r="AHJ39" s="109"/>
      <c r="AHK39" s="109"/>
      <c r="AHL39" s="109"/>
      <c r="AHM39" s="109"/>
      <c r="AHN39" s="109"/>
      <c r="AHO39" s="109"/>
      <c r="AHP39" s="109"/>
      <c r="AHQ39" s="109"/>
      <c r="AHR39" s="109"/>
      <c r="AHS39" s="109"/>
      <c r="AHT39" s="109"/>
      <c r="AHU39" s="109"/>
      <c r="AHV39" s="109"/>
      <c r="AHW39" s="109"/>
      <c r="AHX39" s="109"/>
      <c r="AHY39" s="109"/>
      <c r="AHZ39" s="109"/>
      <c r="AIA39" s="109"/>
      <c r="AIB39" s="109"/>
      <c r="AIC39" s="109"/>
      <c r="AID39" s="109"/>
      <c r="AIE39" s="109"/>
      <c r="AIF39" s="109"/>
      <c r="AIG39" s="109"/>
      <c r="AIH39" s="109"/>
      <c r="AII39" s="109"/>
      <c r="AIJ39" s="109"/>
      <c r="AIK39" s="109"/>
      <c r="AIL39" s="109"/>
      <c r="AIM39" s="109"/>
      <c r="AIN39" s="109"/>
      <c r="AIO39" s="109"/>
      <c r="AIP39" s="109"/>
      <c r="AIQ39" s="109"/>
      <c r="AIR39" s="109"/>
      <c r="AIS39" s="109"/>
      <c r="AIT39" s="109"/>
      <c r="AIU39" s="109"/>
      <c r="AIV39" s="109"/>
      <c r="AIW39" s="109"/>
      <c r="AIX39" s="109"/>
      <c r="AIY39" s="109"/>
      <c r="AIZ39" s="109"/>
      <c r="AJA39" s="109"/>
      <c r="AJB39" s="109"/>
      <c r="AJC39" s="109"/>
      <c r="AJD39" s="109"/>
      <c r="AJE39" s="109"/>
      <c r="AJF39" s="109"/>
      <c r="AJG39" s="109"/>
      <c r="AJH39" s="109"/>
      <c r="AJI39" s="109"/>
      <c r="AJJ39" s="109"/>
      <c r="AJK39" s="109"/>
      <c r="AJL39" s="109"/>
      <c r="AJM39" s="109"/>
      <c r="AJN39" s="109"/>
      <c r="AJO39" s="109"/>
      <c r="AJP39" s="109"/>
      <c r="AJQ39" s="109"/>
      <c r="AJR39" s="109"/>
      <c r="AJS39" s="109"/>
      <c r="AJT39" s="109"/>
      <c r="AJU39" s="109"/>
      <c r="AJV39" s="109"/>
      <c r="AJW39" s="109"/>
      <c r="AJX39" s="109"/>
      <c r="AJY39" s="109"/>
      <c r="AJZ39" s="109"/>
      <c r="AKA39" s="109"/>
      <c r="AKB39" s="109"/>
      <c r="AKC39" s="109"/>
      <c r="AKD39" s="109"/>
      <c r="AKE39" s="109"/>
      <c r="AKF39" s="109"/>
      <c r="AKG39" s="109"/>
      <c r="AKH39" s="109"/>
      <c r="AKI39" s="109"/>
      <c r="AKJ39" s="109"/>
      <c r="AKK39" s="109"/>
      <c r="AKL39" s="109"/>
      <c r="AKM39" s="109"/>
      <c r="AKN39" s="109"/>
      <c r="AKO39" s="109"/>
      <c r="AKP39" s="109"/>
      <c r="AKQ39" s="109"/>
      <c r="AKR39" s="109"/>
      <c r="AKS39" s="109"/>
      <c r="AKT39" s="109"/>
      <c r="AKU39" s="109"/>
      <c r="AKV39" s="109"/>
      <c r="AKW39" s="109"/>
      <c r="AKX39" s="109"/>
      <c r="AKY39" s="109"/>
      <c r="AKZ39" s="109"/>
      <c r="ALA39" s="109"/>
      <c r="ALB39" s="109"/>
      <c r="ALC39" s="109"/>
      <c r="ALD39" s="109"/>
      <c r="ALE39" s="109"/>
      <c r="ALF39" s="109"/>
      <c r="ALG39" s="109"/>
      <c r="ALH39" s="109"/>
      <c r="ALI39" s="109"/>
      <c r="ALJ39" s="109"/>
      <c r="ALK39" s="109"/>
      <c r="ALL39" s="109"/>
      <c r="ALM39" s="109"/>
      <c r="ALN39" s="109"/>
      <c r="ALO39" s="109"/>
      <c r="ALP39" s="109"/>
      <c r="ALQ39" s="109"/>
      <c r="ALR39" s="109"/>
      <c r="ALS39" s="109"/>
      <c r="ALT39" s="109"/>
      <c r="ALU39" s="109"/>
      <c r="ALV39" s="109"/>
      <c r="ALW39" s="109"/>
      <c r="ALX39" s="109"/>
      <c r="ALY39" s="109"/>
      <c r="ALZ39" s="109"/>
      <c r="AMA39" s="109"/>
      <c r="AMB39" s="109"/>
    </row>
    <row r="40" spans="1:1016" s="108" customFormat="1" ht="17" customHeight="1" x14ac:dyDescent="0.3">
      <c r="A40" s="227"/>
      <c r="B40" s="228"/>
      <c r="C40" s="228"/>
      <c r="D40" s="228"/>
      <c r="E40" s="228"/>
      <c r="F40" s="228"/>
      <c r="G40" s="228"/>
      <c r="H40" s="228"/>
      <c r="I40" s="229"/>
      <c r="J40" s="231"/>
      <c r="K40" s="223"/>
      <c r="L40" s="139">
        <f>'Data HANDS OFF'!B201</f>
        <v>0</v>
      </c>
      <c r="M40" s="139">
        <f xml:space="preserve"> 'Data HANDS OFF'!B201-'Data HANDS OFF'!C201</f>
        <v>0</v>
      </c>
      <c r="N40" s="244"/>
      <c r="O40" s="213"/>
      <c r="P40" s="215"/>
      <c r="Q40" s="144"/>
      <c r="R40" s="124"/>
      <c r="S40" s="125"/>
      <c r="T40" s="125"/>
      <c r="U40" s="125"/>
      <c r="V40" s="125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09"/>
      <c r="IP40" s="109"/>
      <c r="IQ40" s="109"/>
      <c r="IR40" s="109"/>
      <c r="IS40" s="109"/>
      <c r="IT40" s="109"/>
      <c r="IU40" s="109"/>
      <c r="IV40" s="109"/>
      <c r="IW40" s="109"/>
      <c r="IX40" s="109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09"/>
      <c r="NJ40" s="109"/>
      <c r="NK40" s="109"/>
      <c r="NL40" s="109"/>
      <c r="NM40" s="109"/>
      <c r="NN40" s="109"/>
      <c r="NO40" s="109"/>
      <c r="NP40" s="109"/>
      <c r="NQ40" s="109"/>
      <c r="NR40" s="109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09"/>
      <c r="SD40" s="109"/>
      <c r="SE40" s="109"/>
      <c r="SF40" s="109"/>
      <c r="SG40" s="109"/>
      <c r="SH40" s="109"/>
      <c r="SI40" s="109"/>
      <c r="SJ40" s="109"/>
      <c r="SK40" s="109"/>
      <c r="SL40" s="109"/>
      <c r="SM40" s="109"/>
      <c r="SN40" s="109"/>
      <c r="SO40" s="109"/>
      <c r="SP40" s="109"/>
      <c r="SQ40" s="109"/>
      <c r="SR40" s="109"/>
      <c r="SS40" s="109"/>
      <c r="ST40" s="109"/>
      <c r="SU40" s="109"/>
      <c r="SV40" s="109"/>
      <c r="SW40" s="109"/>
      <c r="SX40" s="109"/>
      <c r="SY40" s="109"/>
      <c r="SZ40" s="109"/>
      <c r="TA40" s="109"/>
      <c r="TB40" s="109"/>
      <c r="TC40" s="109"/>
      <c r="TD40" s="109"/>
      <c r="TE40" s="109"/>
      <c r="TF40" s="109"/>
      <c r="TG40" s="109"/>
      <c r="TH40" s="109"/>
      <c r="TI40" s="109"/>
      <c r="TJ40" s="109"/>
      <c r="TK40" s="109"/>
      <c r="TL40" s="109"/>
      <c r="TM40" s="109"/>
      <c r="TN40" s="109"/>
      <c r="TO40" s="109"/>
      <c r="TP40" s="109"/>
      <c r="TQ40" s="109"/>
      <c r="TR40" s="109"/>
      <c r="TS40" s="109"/>
      <c r="TT40" s="109"/>
      <c r="TU40" s="109"/>
      <c r="TV40" s="109"/>
      <c r="TW40" s="109"/>
      <c r="TX40" s="109"/>
      <c r="TY40" s="109"/>
      <c r="TZ40" s="109"/>
      <c r="UA40" s="109"/>
      <c r="UB40" s="109"/>
      <c r="UC40" s="109"/>
      <c r="UD40" s="109"/>
      <c r="UE40" s="109"/>
      <c r="UF40" s="109"/>
      <c r="UG40" s="109"/>
      <c r="UH40" s="109"/>
      <c r="UI40" s="109"/>
      <c r="UJ40" s="109"/>
      <c r="UK40" s="109"/>
      <c r="UL40" s="109"/>
      <c r="UM40" s="109"/>
      <c r="UN40" s="109"/>
      <c r="UO40" s="109"/>
      <c r="UP40" s="109"/>
      <c r="UQ40" s="109"/>
      <c r="UR40" s="109"/>
      <c r="US40" s="109"/>
      <c r="UT40" s="109"/>
      <c r="UU40" s="109"/>
      <c r="UV40" s="109"/>
      <c r="UW40" s="109"/>
      <c r="UX40" s="109"/>
      <c r="UY40" s="109"/>
      <c r="UZ40" s="109"/>
      <c r="VA40" s="109"/>
      <c r="VB40" s="109"/>
      <c r="VC40" s="109"/>
      <c r="VD40" s="109"/>
      <c r="VE40" s="109"/>
      <c r="VF40" s="109"/>
      <c r="VG40" s="109"/>
      <c r="VH40" s="109"/>
      <c r="VI40" s="109"/>
      <c r="VJ40" s="109"/>
      <c r="VK40" s="109"/>
      <c r="VL40" s="109"/>
      <c r="VM40" s="109"/>
      <c r="VN40" s="109"/>
      <c r="VO40" s="109"/>
      <c r="VP40" s="109"/>
      <c r="VQ40" s="109"/>
      <c r="VR40" s="109"/>
      <c r="VS40" s="109"/>
      <c r="VT40" s="109"/>
      <c r="VU40" s="109"/>
      <c r="VV40" s="109"/>
      <c r="VW40" s="109"/>
      <c r="VX40" s="109"/>
      <c r="VY40" s="109"/>
      <c r="VZ40" s="109"/>
      <c r="WA40" s="109"/>
      <c r="WB40" s="109"/>
      <c r="WC40" s="109"/>
      <c r="WD40" s="109"/>
      <c r="WE40" s="109"/>
      <c r="WF40" s="109"/>
      <c r="WG40" s="109"/>
      <c r="WH40" s="109"/>
      <c r="WI40" s="109"/>
      <c r="WJ40" s="109"/>
      <c r="WK40" s="109"/>
      <c r="WL40" s="109"/>
      <c r="WM40" s="109"/>
      <c r="WN40" s="109"/>
      <c r="WO40" s="109"/>
      <c r="WP40" s="109"/>
      <c r="WQ40" s="109"/>
      <c r="WR40" s="109"/>
      <c r="WS40" s="109"/>
      <c r="WT40" s="109"/>
      <c r="WU40" s="109"/>
      <c r="WV40" s="109"/>
      <c r="WW40" s="109"/>
      <c r="WX40" s="109"/>
      <c r="WY40" s="109"/>
      <c r="WZ40" s="109"/>
      <c r="XA40" s="109"/>
      <c r="XB40" s="109"/>
      <c r="XC40" s="109"/>
      <c r="XD40" s="109"/>
      <c r="XE40" s="109"/>
      <c r="XF40" s="109"/>
      <c r="XG40" s="109"/>
      <c r="XH40" s="109"/>
      <c r="XI40" s="109"/>
      <c r="XJ40" s="109"/>
      <c r="XK40" s="109"/>
      <c r="XL40" s="109"/>
      <c r="XM40" s="109"/>
      <c r="XN40" s="109"/>
      <c r="XO40" s="109"/>
      <c r="XP40" s="109"/>
      <c r="XQ40" s="109"/>
      <c r="XR40" s="109"/>
      <c r="XS40" s="109"/>
      <c r="XT40" s="109"/>
      <c r="XU40" s="109"/>
      <c r="XV40" s="109"/>
      <c r="XW40" s="109"/>
      <c r="XX40" s="109"/>
      <c r="XY40" s="109"/>
      <c r="XZ40" s="109"/>
      <c r="YA40" s="109"/>
      <c r="YB40" s="109"/>
      <c r="YC40" s="109"/>
      <c r="YD40" s="109"/>
      <c r="YE40" s="109"/>
      <c r="YF40" s="109"/>
      <c r="YG40" s="109"/>
      <c r="YH40" s="109"/>
      <c r="YI40" s="109"/>
      <c r="YJ40" s="109"/>
      <c r="YK40" s="109"/>
      <c r="YL40" s="109"/>
      <c r="YM40" s="109"/>
      <c r="YN40" s="109"/>
      <c r="YO40" s="109"/>
      <c r="YP40" s="109"/>
      <c r="YQ40" s="109"/>
      <c r="YR40" s="109"/>
      <c r="YS40" s="109"/>
      <c r="YT40" s="109"/>
      <c r="YU40" s="109"/>
      <c r="YV40" s="109"/>
      <c r="YW40" s="109"/>
      <c r="YX40" s="109"/>
      <c r="YY40" s="109"/>
      <c r="YZ40" s="109"/>
      <c r="ZA40" s="109"/>
      <c r="ZB40" s="109"/>
      <c r="ZC40" s="109"/>
      <c r="ZD40" s="109"/>
      <c r="ZE40" s="109"/>
      <c r="ZF40" s="109"/>
      <c r="ZG40" s="109"/>
      <c r="ZH40" s="109"/>
      <c r="ZI40" s="109"/>
      <c r="ZJ40" s="109"/>
      <c r="ZK40" s="109"/>
      <c r="ZL40" s="109"/>
      <c r="ZM40" s="109"/>
      <c r="ZN40" s="109"/>
      <c r="ZO40" s="109"/>
      <c r="ZP40" s="109"/>
      <c r="ZQ40" s="109"/>
      <c r="ZR40" s="109"/>
      <c r="ZS40" s="109"/>
      <c r="ZT40" s="109"/>
      <c r="ZU40" s="109"/>
      <c r="ZV40" s="109"/>
      <c r="ZW40" s="109"/>
      <c r="ZX40" s="109"/>
      <c r="ZY40" s="109"/>
      <c r="ZZ40" s="109"/>
      <c r="AAA40" s="109"/>
      <c r="AAB40" s="109"/>
      <c r="AAC40" s="109"/>
      <c r="AAD40" s="109"/>
      <c r="AAE40" s="109"/>
      <c r="AAF40" s="109"/>
      <c r="AAG40" s="109"/>
      <c r="AAH40" s="109"/>
      <c r="AAI40" s="109"/>
      <c r="AAJ40" s="109"/>
      <c r="AAK40" s="109"/>
      <c r="AAL40" s="109"/>
      <c r="AAM40" s="109"/>
      <c r="AAN40" s="109"/>
      <c r="AAO40" s="109"/>
      <c r="AAP40" s="109"/>
      <c r="AAQ40" s="109"/>
      <c r="AAR40" s="109"/>
      <c r="AAS40" s="109"/>
      <c r="AAT40" s="109"/>
      <c r="AAU40" s="109"/>
      <c r="AAV40" s="109"/>
      <c r="AAW40" s="109"/>
      <c r="AAX40" s="109"/>
      <c r="AAY40" s="109"/>
      <c r="AAZ40" s="109"/>
      <c r="ABA40" s="109"/>
      <c r="ABB40" s="109"/>
      <c r="ABC40" s="109"/>
      <c r="ABD40" s="109"/>
      <c r="ABE40" s="109"/>
      <c r="ABF40" s="109"/>
      <c r="ABG40" s="109"/>
      <c r="ABH40" s="109"/>
      <c r="ABI40" s="109"/>
      <c r="ABJ40" s="109"/>
      <c r="ABK40" s="109"/>
      <c r="ABL40" s="109"/>
      <c r="ABM40" s="109"/>
      <c r="ABN40" s="109"/>
      <c r="ABO40" s="109"/>
      <c r="ABP40" s="109"/>
      <c r="ABQ40" s="109"/>
      <c r="ABR40" s="109"/>
      <c r="ABS40" s="109"/>
      <c r="ABT40" s="109"/>
      <c r="ABU40" s="109"/>
      <c r="ABV40" s="109"/>
      <c r="ABW40" s="109"/>
      <c r="ABX40" s="109"/>
      <c r="ABY40" s="109"/>
      <c r="ABZ40" s="109"/>
      <c r="ACA40" s="109"/>
      <c r="ACB40" s="109"/>
      <c r="ACC40" s="109"/>
      <c r="ACD40" s="109"/>
      <c r="ACE40" s="109"/>
      <c r="ACF40" s="109"/>
      <c r="ACG40" s="109"/>
      <c r="ACH40" s="109"/>
      <c r="ACI40" s="109"/>
      <c r="ACJ40" s="109"/>
      <c r="ACK40" s="109"/>
      <c r="ACL40" s="109"/>
      <c r="ACM40" s="109"/>
      <c r="ACN40" s="109"/>
      <c r="ACO40" s="109"/>
      <c r="ACP40" s="109"/>
      <c r="ACQ40" s="109"/>
      <c r="ACR40" s="109"/>
      <c r="ACS40" s="109"/>
      <c r="ACT40" s="109"/>
      <c r="ACU40" s="109"/>
      <c r="ACV40" s="109"/>
      <c r="ACW40" s="109"/>
      <c r="ACX40" s="109"/>
      <c r="ACY40" s="109"/>
      <c r="ACZ40" s="109"/>
      <c r="ADA40" s="109"/>
      <c r="ADB40" s="109"/>
      <c r="ADC40" s="109"/>
      <c r="ADD40" s="109"/>
      <c r="ADE40" s="109"/>
      <c r="ADF40" s="109"/>
      <c r="ADG40" s="109"/>
      <c r="ADH40" s="109"/>
      <c r="ADI40" s="109"/>
      <c r="ADJ40" s="109"/>
      <c r="ADK40" s="109"/>
      <c r="ADL40" s="109"/>
      <c r="ADM40" s="109"/>
      <c r="ADN40" s="109"/>
      <c r="ADO40" s="109"/>
      <c r="ADP40" s="109"/>
      <c r="ADQ40" s="109"/>
      <c r="ADR40" s="109"/>
      <c r="ADS40" s="109"/>
      <c r="ADT40" s="109"/>
      <c r="ADU40" s="109"/>
      <c r="ADV40" s="109"/>
      <c r="ADW40" s="109"/>
      <c r="ADX40" s="109"/>
      <c r="ADY40" s="109"/>
      <c r="ADZ40" s="109"/>
      <c r="AEA40" s="109"/>
      <c r="AEB40" s="109"/>
      <c r="AEC40" s="109"/>
      <c r="AED40" s="109"/>
      <c r="AEE40" s="109"/>
      <c r="AEF40" s="109"/>
      <c r="AEG40" s="109"/>
      <c r="AEH40" s="109"/>
      <c r="AEI40" s="109"/>
      <c r="AEJ40" s="109"/>
      <c r="AEK40" s="109"/>
      <c r="AEL40" s="109"/>
      <c r="AEM40" s="109"/>
      <c r="AEN40" s="109"/>
      <c r="AEO40" s="109"/>
      <c r="AEP40" s="109"/>
      <c r="AEQ40" s="109"/>
      <c r="AER40" s="109"/>
      <c r="AES40" s="109"/>
      <c r="AET40" s="109"/>
      <c r="AEU40" s="109"/>
      <c r="AEV40" s="109"/>
      <c r="AEW40" s="109"/>
      <c r="AEX40" s="109"/>
      <c r="AEY40" s="109"/>
      <c r="AEZ40" s="109"/>
      <c r="AFA40" s="109"/>
      <c r="AFB40" s="109"/>
      <c r="AFC40" s="109"/>
      <c r="AFD40" s="109"/>
      <c r="AFE40" s="109"/>
      <c r="AFF40" s="109"/>
      <c r="AFG40" s="109"/>
      <c r="AFH40" s="109"/>
      <c r="AFI40" s="109"/>
      <c r="AFJ40" s="109"/>
      <c r="AFK40" s="109"/>
      <c r="AFL40" s="109"/>
      <c r="AFM40" s="109"/>
      <c r="AFN40" s="109"/>
      <c r="AFO40" s="109"/>
      <c r="AFP40" s="109"/>
      <c r="AFQ40" s="109"/>
      <c r="AFR40" s="109"/>
      <c r="AFS40" s="109"/>
      <c r="AFT40" s="109"/>
      <c r="AFU40" s="109"/>
      <c r="AFV40" s="109"/>
      <c r="AFW40" s="109"/>
      <c r="AFX40" s="109"/>
      <c r="AFY40" s="109"/>
      <c r="AFZ40" s="109"/>
      <c r="AGA40" s="109"/>
      <c r="AGB40" s="109"/>
      <c r="AGC40" s="109"/>
      <c r="AGD40" s="109"/>
      <c r="AGE40" s="109"/>
      <c r="AGF40" s="109"/>
      <c r="AGG40" s="109"/>
      <c r="AGH40" s="109"/>
      <c r="AGI40" s="109"/>
      <c r="AGJ40" s="109"/>
      <c r="AGK40" s="109"/>
      <c r="AGL40" s="109"/>
      <c r="AGM40" s="109"/>
      <c r="AGN40" s="109"/>
      <c r="AGO40" s="109"/>
      <c r="AGP40" s="109"/>
      <c r="AGQ40" s="109"/>
      <c r="AGR40" s="109"/>
      <c r="AGS40" s="109"/>
      <c r="AGT40" s="109"/>
      <c r="AGU40" s="109"/>
      <c r="AGV40" s="109"/>
      <c r="AGW40" s="109"/>
      <c r="AGX40" s="109"/>
      <c r="AGY40" s="109"/>
      <c r="AGZ40" s="109"/>
      <c r="AHA40" s="109"/>
      <c r="AHB40" s="109"/>
      <c r="AHC40" s="109"/>
      <c r="AHD40" s="109"/>
      <c r="AHE40" s="109"/>
      <c r="AHF40" s="109"/>
      <c r="AHG40" s="109"/>
      <c r="AHH40" s="109"/>
      <c r="AHI40" s="109"/>
      <c r="AHJ40" s="109"/>
      <c r="AHK40" s="109"/>
      <c r="AHL40" s="109"/>
      <c r="AHM40" s="109"/>
      <c r="AHN40" s="109"/>
      <c r="AHO40" s="109"/>
      <c r="AHP40" s="109"/>
      <c r="AHQ40" s="109"/>
      <c r="AHR40" s="109"/>
      <c r="AHS40" s="109"/>
      <c r="AHT40" s="109"/>
      <c r="AHU40" s="109"/>
      <c r="AHV40" s="109"/>
      <c r="AHW40" s="109"/>
      <c r="AHX40" s="109"/>
      <c r="AHY40" s="109"/>
      <c r="AHZ40" s="109"/>
      <c r="AIA40" s="109"/>
      <c r="AIB40" s="109"/>
      <c r="AIC40" s="109"/>
      <c r="AID40" s="109"/>
      <c r="AIE40" s="109"/>
      <c r="AIF40" s="109"/>
      <c r="AIG40" s="109"/>
      <c r="AIH40" s="109"/>
      <c r="AII40" s="109"/>
      <c r="AIJ40" s="109"/>
      <c r="AIK40" s="109"/>
      <c r="AIL40" s="109"/>
      <c r="AIM40" s="109"/>
      <c r="AIN40" s="109"/>
      <c r="AIO40" s="109"/>
      <c r="AIP40" s="109"/>
      <c r="AIQ40" s="109"/>
      <c r="AIR40" s="109"/>
      <c r="AIS40" s="109"/>
      <c r="AIT40" s="109"/>
      <c r="AIU40" s="109"/>
      <c r="AIV40" s="109"/>
      <c r="AIW40" s="109"/>
      <c r="AIX40" s="109"/>
      <c r="AIY40" s="109"/>
      <c r="AIZ40" s="109"/>
      <c r="AJA40" s="109"/>
      <c r="AJB40" s="109"/>
      <c r="AJC40" s="109"/>
      <c r="AJD40" s="109"/>
      <c r="AJE40" s="109"/>
      <c r="AJF40" s="109"/>
      <c r="AJG40" s="109"/>
      <c r="AJH40" s="109"/>
      <c r="AJI40" s="109"/>
      <c r="AJJ40" s="109"/>
      <c r="AJK40" s="109"/>
      <c r="AJL40" s="109"/>
      <c r="AJM40" s="109"/>
      <c r="AJN40" s="109"/>
      <c r="AJO40" s="109"/>
      <c r="AJP40" s="109"/>
      <c r="AJQ40" s="109"/>
      <c r="AJR40" s="109"/>
      <c r="AJS40" s="109"/>
      <c r="AJT40" s="109"/>
      <c r="AJU40" s="109"/>
      <c r="AJV40" s="109"/>
      <c r="AJW40" s="109"/>
      <c r="AJX40" s="109"/>
      <c r="AJY40" s="109"/>
      <c r="AJZ40" s="109"/>
      <c r="AKA40" s="109"/>
      <c r="AKB40" s="109"/>
      <c r="AKC40" s="109"/>
      <c r="AKD40" s="109"/>
      <c r="AKE40" s="109"/>
      <c r="AKF40" s="109"/>
      <c r="AKG40" s="109"/>
      <c r="AKH40" s="109"/>
      <c r="AKI40" s="109"/>
      <c r="AKJ40" s="109"/>
      <c r="AKK40" s="109"/>
      <c r="AKL40" s="109"/>
      <c r="AKM40" s="109"/>
      <c r="AKN40" s="109"/>
      <c r="AKO40" s="109"/>
      <c r="AKP40" s="109"/>
      <c r="AKQ40" s="109"/>
      <c r="AKR40" s="109"/>
      <c r="AKS40" s="109"/>
      <c r="AKT40" s="109"/>
      <c r="AKU40" s="109"/>
      <c r="AKV40" s="109"/>
      <c r="AKW40" s="109"/>
      <c r="AKX40" s="109"/>
      <c r="AKY40" s="109"/>
      <c r="AKZ40" s="109"/>
      <c r="ALA40" s="109"/>
      <c r="ALB40" s="109"/>
      <c r="ALC40" s="109"/>
      <c r="ALD40" s="109"/>
      <c r="ALE40" s="109"/>
      <c r="ALF40" s="109"/>
      <c r="ALG40" s="109"/>
      <c r="ALH40" s="109"/>
      <c r="ALI40" s="109"/>
      <c r="ALJ40" s="109"/>
      <c r="ALK40" s="109"/>
      <c r="ALL40" s="109"/>
      <c r="ALM40" s="109"/>
      <c r="ALN40" s="109"/>
      <c r="ALO40" s="109"/>
      <c r="ALP40" s="109"/>
      <c r="ALQ40" s="109"/>
      <c r="ALR40" s="109"/>
      <c r="ALS40" s="109"/>
      <c r="ALT40" s="109"/>
      <c r="ALU40" s="109"/>
      <c r="ALV40" s="109"/>
      <c r="ALW40" s="109"/>
      <c r="ALX40" s="109"/>
      <c r="ALY40" s="109"/>
      <c r="ALZ40" s="109"/>
      <c r="AMA40" s="109"/>
      <c r="AMB40" s="109"/>
    </row>
    <row r="41" spans="1:1016" x14ac:dyDescent="0.3">
      <c r="A41" s="185"/>
      <c r="B41" s="186"/>
      <c r="C41" s="187"/>
      <c r="D41" s="211" t="str">
        <f t="shared" ref="D41:D48" si="15">IF($C41="", "←",IF($C41&lt;=3, " ",""))</f>
        <v>←</v>
      </c>
      <c r="E41" s="211" t="str">
        <f t="shared" ref="E41:E48" si="16">IF($C41="", "←",IF($C41&gt;=2, " ",""))</f>
        <v>←</v>
      </c>
      <c r="F41" s="211" t="str">
        <f t="shared" ref="F41:F48" si="17">IF($C41="", "←",IF($C41&gt;=3, " ",""))</f>
        <v>←</v>
      </c>
      <c r="G41" s="188"/>
      <c r="H41" s="188"/>
      <c r="I41" s="189"/>
      <c r="J41" s="190"/>
      <c r="K41" s="191"/>
      <c r="L41" s="140" t="str">
        <f t="shared" ref="L41:L48" si="18">IF(SUM(J41:K41)=0,"",SUM(J41:K41))</f>
        <v/>
      </c>
      <c r="M41" s="194"/>
      <c r="N41" s="141"/>
      <c r="O41" s="142" t="str">
        <f>IF(L41="","",IF(OR(M41="B",M41="P",M41="G",),"CP ok.",IF(M41&lt;=4,M41*L41)))</f>
        <v/>
      </c>
      <c r="P41" s="143"/>
      <c r="Q41" s="144"/>
    </row>
    <row r="42" spans="1:1016" x14ac:dyDescent="0.3">
      <c r="A42" s="185"/>
      <c r="B42" s="186"/>
      <c r="C42" s="187"/>
      <c r="D42" s="211" t="str">
        <f t="shared" si="15"/>
        <v>←</v>
      </c>
      <c r="E42" s="211" t="str">
        <f t="shared" si="16"/>
        <v>←</v>
      </c>
      <c r="F42" s="211" t="str">
        <f t="shared" si="17"/>
        <v>←</v>
      </c>
      <c r="G42" s="188"/>
      <c r="H42" s="188"/>
      <c r="I42" s="189"/>
      <c r="J42" s="190"/>
      <c r="K42" s="191"/>
      <c r="L42" s="140" t="str">
        <f t="shared" si="18"/>
        <v/>
      </c>
      <c r="M42" s="194"/>
      <c r="N42" s="141"/>
      <c r="O42" s="142" t="str">
        <f t="shared" ref="O42:O48" si="19">IF(L42="","",IF(OR(M42="B",M42="P",M42="G",),"CP ok.",IF(M42&lt;=4,M42*L42)))</f>
        <v/>
      </c>
      <c r="P42" s="143"/>
      <c r="Q42" s="144"/>
    </row>
    <row r="43" spans="1:1016" x14ac:dyDescent="0.3">
      <c r="A43" s="185"/>
      <c r="B43" s="186"/>
      <c r="C43" s="187"/>
      <c r="D43" s="211" t="str">
        <f t="shared" si="15"/>
        <v>←</v>
      </c>
      <c r="E43" s="211" t="str">
        <f t="shared" si="16"/>
        <v>←</v>
      </c>
      <c r="F43" s="211" t="str">
        <f t="shared" si="17"/>
        <v>←</v>
      </c>
      <c r="G43" s="188"/>
      <c r="H43" s="188"/>
      <c r="I43" s="189"/>
      <c r="J43" s="190"/>
      <c r="K43" s="191"/>
      <c r="L43" s="140" t="str">
        <f t="shared" si="18"/>
        <v/>
      </c>
      <c r="M43" s="194"/>
      <c r="N43" s="141"/>
      <c r="O43" s="142" t="str">
        <f t="shared" si="19"/>
        <v/>
      </c>
      <c r="P43" s="143"/>
      <c r="Q43" s="144"/>
    </row>
    <row r="44" spans="1:1016" x14ac:dyDescent="0.3">
      <c r="A44" s="185"/>
      <c r="B44" s="186"/>
      <c r="C44" s="187"/>
      <c r="D44" s="211" t="str">
        <f t="shared" si="15"/>
        <v>←</v>
      </c>
      <c r="E44" s="211" t="str">
        <f t="shared" si="16"/>
        <v>←</v>
      </c>
      <c r="F44" s="211" t="str">
        <f t="shared" si="17"/>
        <v>←</v>
      </c>
      <c r="G44" s="188"/>
      <c r="H44" s="188"/>
      <c r="I44" s="189"/>
      <c r="J44" s="190"/>
      <c r="K44" s="191"/>
      <c r="L44" s="140" t="str">
        <f t="shared" si="18"/>
        <v/>
      </c>
      <c r="M44" s="194"/>
      <c r="N44" s="141"/>
      <c r="O44" s="142" t="str">
        <f t="shared" si="19"/>
        <v/>
      </c>
      <c r="P44" s="143"/>
      <c r="Q44" s="144"/>
    </row>
    <row r="45" spans="1:1016" x14ac:dyDescent="0.3">
      <c r="A45" s="185"/>
      <c r="B45" s="186"/>
      <c r="C45" s="187"/>
      <c r="D45" s="211" t="str">
        <f t="shared" si="15"/>
        <v>←</v>
      </c>
      <c r="E45" s="211" t="str">
        <f t="shared" si="16"/>
        <v>←</v>
      </c>
      <c r="F45" s="211" t="str">
        <f t="shared" si="17"/>
        <v>←</v>
      </c>
      <c r="G45" s="188"/>
      <c r="H45" s="188"/>
      <c r="I45" s="189"/>
      <c r="J45" s="190"/>
      <c r="K45" s="191"/>
      <c r="L45" s="140" t="str">
        <f t="shared" si="18"/>
        <v/>
      </c>
      <c r="M45" s="194"/>
      <c r="N45" s="141"/>
      <c r="O45" s="142" t="str">
        <f t="shared" si="19"/>
        <v/>
      </c>
      <c r="P45" s="143"/>
      <c r="Q45" s="144"/>
    </row>
    <row r="46" spans="1:1016" x14ac:dyDescent="0.3">
      <c r="A46" s="185"/>
      <c r="B46" s="186"/>
      <c r="C46" s="187"/>
      <c r="D46" s="211" t="str">
        <f t="shared" si="15"/>
        <v>←</v>
      </c>
      <c r="E46" s="211" t="str">
        <f t="shared" si="16"/>
        <v>←</v>
      </c>
      <c r="F46" s="211" t="str">
        <f t="shared" si="17"/>
        <v>←</v>
      </c>
      <c r="G46" s="188"/>
      <c r="H46" s="188"/>
      <c r="I46" s="189"/>
      <c r="J46" s="190"/>
      <c r="K46" s="191"/>
      <c r="L46" s="140" t="str">
        <f t="shared" si="18"/>
        <v/>
      </c>
      <c r="M46" s="194"/>
      <c r="N46" s="141"/>
      <c r="O46" s="142" t="str">
        <f t="shared" si="19"/>
        <v/>
      </c>
      <c r="P46" s="143"/>
      <c r="Q46" s="144"/>
      <c r="AH46" s="148"/>
      <c r="AQ46" s="148"/>
    </row>
    <row r="47" spans="1:1016" x14ac:dyDescent="0.3">
      <c r="A47" s="185"/>
      <c r="B47" s="186"/>
      <c r="C47" s="187"/>
      <c r="D47" s="211" t="str">
        <f t="shared" si="15"/>
        <v>←</v>
      </c>
      <c r="E47" s="211" t="str">
        <f t="shared" si="16"/>
        <v>←</v>
      </c>
      <c r="F47" s="211" t="str">
        <f t="shared" si="17"/>
        <v>←</v>
      </c>
      <c r="G47" s="188"/>
      <c r="H47" s="188"/>
      <c r="I47" s="189"/>
      <c r="J47" s="190"/>
      <c r="K47" s="191"/>
      <c r="L47" s="140" t="str">
        <f t="shared" si="18"/>
        <v/>
      </c>
      <c r="M47" s="194"/>
      <c r="N47" s="141"/>
      <c r="O47" s="142" t="str">
        <f t="shared" si="19"/>
        <v/>
      </c>
      <c r="P47" s="143"/>
      <c r="Q47" s="144"/>
    </row>
    <row r="48" spans="1:1016" ht="14.5" thickBot="1" x14ac:dyDescent="0.35">
      <c r="A48" s="185"/>
      <c r="B48" s="186"/>
      <c r="C48" s="187"/>
      <c r="D48" s="211" t="str">
        <f t="shared" si="15"/>
        <v>←</v>
      </c>
      <c r="E48" s="211" t="str">
        <f t="shared" si="16"/>
        <v>←</v>
      </c>
      <c r="F48" s="211" t="str">
        <f t="shared" si="17"/>
        <v>←</v>
      </c>
      <c r="G48" s="188"/>
      <c r="H48" s="188"/>
      <c r="I48" s="189"/>
      <c r="J48" s="195"/>
      <c r="K48" s="196"/>
      <c r="L48" s="140" t="str">
        <f t="shared" si="18"/>
        <v/>
      </c>
      <c r="M48" s="194"/>
      <c r="N48" s="145"/>
      <c r="O48" s="146" t="str">
        <f t="shared" si="19"/>
        <v/>
      </c>
      <c r="P48" s="143"/>
      <c r="Q48" s="144"/>
    </row>
    <row r="49" spans="1:1016" ht="36.65" customHeight="1" thickTop="1" x14ac:dyDescent="0.3">
      <c r="A49" s="224" t="s">
        <v>49</v>
      </c>
      <c r="B49" s="225"/>
      <c r="C49" s="225"/>
      <c r="D49" s="225"/>
      <c r="E49" s="225"/>
      <c r="F49" s="225"/>
      <c r="G49" s="225"/>
      <c r="H49" s="258" t="str">
        <f>"&lt;== " &amp;'Data HANDS OFF'!X12</f>
        <v>&lt;== FALSCH</v>
      </c>
      <c r="I49" s="259"/>
      <c r="J49" s="233">
        <f>SUM(J51:J53)+SUM(K51:K53)</f>
        <v>0</v>
      </c>
      <c r="K49" s="234"/>
      <c r="L49" s="137" t="str">
        <f>'Data HANDS OFF'!$AD$3</f>
        <v>CP angestrebt ↓ (berechnet)</v>
      </c>
      <c r="M49" s="138" t="str">
        <f>'Data HANDS OFF'!$AD$4</f>
        <v>Eingabe Modulendnote  ↓ =&gt; CPs</v>
      </c>
      <c r="N49" s="220"/>
      <c r="O49" s="212" t="str">
        <f>'Data HANDS OFF'!AD24</f>
        <v>Produkt CP*Note</v>
      </c>
      <c r="P49" s="214"/>
      <c r="Q49" s="149"/>
    </row>
    <row r="50" spans="1:1016" ht="20.399999999999999" customHeight="1" x14ac:dyDescent="0.3">
      <c r="A50" s="227"/>
      <c r="B50" s="228"/>
      <c r="C50" s="228"/>
      <c r="D50" s="228"/>
      <c r="E50" s="228"/>
      <c r="F50" s="228"/>
      <c r="G50" s="228"/>
      <c r="H50" s="260"/>
      <c r="I50" s="261"/>
      <c r="J50" s="235"/>
      <c r="K50" s="236"/>
      <c r="L50" s="139">
        <f>'Data HANDS OFF'!B202</f>
        <v>0</v>
      </c>
      <c r="M50" s="139">
        <f xml:space="preserve"> 'Data HANDS OFF'!B202-'Data HANDS OFF'!C202</f>
        <v>0</v>
      </c>
      <c r="N50" s="221"/>
      <c r="O50" s="213"/>
      <c r="P50" s="215"/>
      <c r="Q50" s="149"/>
    </row>
    <row r="51" spans="1:1016" ht="22.25" customHeight="1" x14ac:dyDescent="0.3">
      <c r="A51" s="185"/>
      <c r="B51" s="186"/>
      <c r="C51" s="187"/>
      <c r="D51" s="211" t="str">
        <f>IF($C51="", "←",IF($C51&lt;=3, " ",""))</f>
        <v>←</v>
      </c>
      <c r="E51" s="211" t="str">
        <f>IF($C51="", "←",IF($C51&gt;=2, " ",""))</f>
        <v>←</v>
      </c>
      <c r="F51" s="211" t="str">
        <f>IF($C51="", "←",IF($C51&gt;=3, " ",""))</f>
        <v>←</v>
      </c>
      <c r="G51" s="188"/>
      <c r="H51" s="188"/>
      <c r="I51" s="189"/>
      <c r="J51" s="190"/>
      <c r="K51" s="191"/>
      <c r="L51" s="140" t="str">
        <f>IF(SUM(J51:K51)=0,"",SUM(J51:K51))</f>
        <v/>
      </c>
      <c r="M51" s="193"/>
      <c r="N51" s="141"/>
      <c r="O51" s="142" t="str">
        <f>IF(L51="","",IF(OR(M51="B",M51="P",M51="G",),"CP ok.",IF(M51&lt;=4,M51*L51)))</f>
        <v/>
      </c>
      <c r="P51" s="143"/>
      <c r="Q51" s="144"/>
    </row>
    <row r="52" spans="1:1016" x14ac:dyDescent="0.3">
      <c r="A52" s="185"/>
      <c r="B52" s="186"/>
      <c r="C52" s="187"/>
      <c r="D52" s="211" t="str">
        <f>IF($C52="", "←",IF($C52&lt;=3, " ",""))</f>
        <v>←</v>
      </c>
      <c r="E52" s="211" t="str">
        <f>IF($C52="", "←",IF($C52&gt;=2, " ",""))</f>
        <v>←</v>
      </c>
      <c r="F52" s="211" t="str">
        <f>IF($C52="", "←",IF($C52&gt;=3, " ",""))</f>
        <v>←</v>
      </c>
      <c r="G52" s="188"/>
      <c r="H52" s="188"/>
      <c r="I52" s="189"/>
      <c r="J52" s="190"/>
      <c r="K52" s="191"/>
      <c r="L52" s="140" t="str">
        <f>IF(SUM(J52:K52)=0,"",SUM(J52:K52))</f>
        <v/>
      </c>
      <c r="M52" s="193"/>
      <c r="N52" s="141"/>
      <c r="O52" s="142" t="str">
        <f>IF(L52="","",IF(OR(M52="B",M52="P",M52="G",),"CP ok.",IF(M52&lt;=4,M52*L52)))</f>
        <v/>
      </c>
      <c r="P52" s="143"/>
      <c r="Q52" s="144"/>
    </row>
    <row r="53" spans="1:1016" ht="14.5" thickBot="1" x14ac:dyDescent="0.35">
      <c r="A53" s="185"/>
      <c r="B53" s="186"/>
      <c r="C53" s="187"/>
      <c r="D53" s="211" t="str">
        <f>IF($C53="", "←",IF($C53&lt;=3, " ",""))</f>
        <v>←</v>
      </c>
      <c r="E53" s="211" t="str">
        <f>IF($C53="", "←",IF($C53&gt;=2, " ",""))</f>
        <v>←</v>
      </c>
      <c r="F53" s="211" t="str">
        <f>IF($C53="", "←",IF($C53&gt;=3, " ",""))</f>
        <v>←</v>
      </c>
      <c r="G53" s="188"/>
      <c r="H53" s="188"/>
      <c r="I53" s="189"/>
      <c r="J53" s="190"/>
      <c r="K53" s="191"/>
      <c r="L53" s="140" t="str">
        <f>IF(SUM(J53:K53)=0,"",SUM(J53:K53))</f>
        <v/>
      </c>
      <c r="M53" s="193"/>
      <c r="N53" s="145"/>
      <c r="O53" s="146" t="str">
        <f>IF(L53="","",IF(OR(M53="B",M53="P",M53="G",),"CP ok.",IF(M53&lt;=4,M53*L53)))</f>
        <v/>
      </c>
      <c r="P53" s="143"/>
      <c r="Q53" s="144"/>
    </row>
    <row r="54" spans="1:1016" ht="32.4" customHeight="1" thickTop="1" x14ac:dyDescent="0.3">
      <c r="A54" s="237" t="str">
        <f>'Data HANDS OFF'!AD31</f>
        <v>Rund um die Thesis</v>
      </c>
      <c r="B54" s="237"/>
      <c r="C54" s="237"/>
      <c r="D54" s="237"/>
      <c r="E54" s="237"/>
      <c r="F54" s="237"/>
      <c r="G54" s="237"/>
      <c r="H54" s="237"/>
      <c r="I54" s="237"/>
      <c r="J54" s="239"/>
      <c r="K54" s="240"/>
      <c r="L54" s="137" t="str">
        <f>'Data HANDS OFF'!$AD$3</f>
        <v>CP angestrebt ↓ (berechnet)</v>
      </c>
      <c r="M54" s="138" t="str">
        <f>'Data HANDS OFF'!$AD$4</f>
        <v>Eingabe Modulendnote  ↓ =&gt; CPs</v>
      </c>
      <c r="N54" s="220"/>
      <c r="O54" s="212" t="str">
        <f>'Data HANDS OFF'!AD24</f>
        <v>Produkt CP*Note</v>
      </c>
      <c r="P54" s="214"/>
      <c r="Q54" s="149"/>
    </row>
    <row r="55" spans="1:1016" ht="20.399999999999999" customHeight="1" x14ac:dyDescent="0.3">
      <c r="A55" s="238"/>
      <c r="B55" s="238"/>
      <c r="C55" s="238"/>
      <c r="D55" s="238"/>
      <c r="E55" s="238"/>
      <c r="F55" s="238"/>
      <c r="G55" s="238"/>
      <c r="H55" s="238"/>
      <c r="I55" s="238"/>
      <c r="J55" s="241"/>
      <c r="K55" s="242"/>
      <c r="L55" s="139">
        <f>'Data HANDS OFF'!B203</f>
        <v>0</v>
      </c>
      <c r="M55" s="139">
        <f xml:space="preserve"> 'Data HANDS OFF'!B203-'Data HANDS OFF'!C203</f>
        <v>0</v>
      </c>
      <c r="N55" s="221"/>
      <c r="O55" s="213"/>
      <c r="P55" s="215"/>
      <c r="Q55" s="149"/>
    </row>
    <row r="56" spans="1:1016" s="108" customFormat="1" ht="23" customHeight="1" x14ac:dyDescent="0.3">
      <c r="A56" s="255" t="b">
        <f>'Data HANDS OFF'!X5</f>
        <v>0</v>
      </c>
      <c r="B56" s="255"/>
      <c r="C56" s="255"/>
      <c r="D56" s="255"/>
      <c r="E56" s="255"/>
      <c r="F56" s="150"/>
      <c r="G56" s="150"/>
      <c r="H56" s="150"/>
      <c r="I56" s="150"/>
      <c r="J56" s="151"/>
      <c r="K56" s="152" t="b">
        <f>'Data HANDS OFF'!X6</f>
        <v>0</v>
      </c>
      <c r="L56" s="153" t="b">
        <f>'Data HANDS OFF'!Y6</f>
        <v>0</v>
      </c>
      <c r="M56" s="193"/>
      <c r="N56" s="154"/>
      <c r="O56" s="142">
        <f>IF(L56="","",IF(OR(M56="B",M56="P",M56="G",),"CP ok.",IF(M56&lt;=4,M56*L56)))</f>
        <v>0</v>
      </c>
      <c r="P56" s="143"/>
      <c r="Q56" s="144"/>
      <c r="R56" s="124"/>
      <c r="S56" s="125"/>
      <c r="T56" s="125"/>
      <c r="U56" s="125"/>
      <c r="V56" s="125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109"/>
      <c r="FB56" s="109"/>
      <c r="FC56" s="109"/>
      <c r="FD56" s="109"/>
      <c r="FE56" s="109"/>
      <c r="FF56" s="109"/>
      <c r="FG56" s="109"/>
      <c r="FH56" s="109"/>
      <c r="FI56" s="109"/>
      <c r="FJ56" s="109"/>
      <c r="FK56" s="109"/>
      <c r="FL56" s="109"/>
      <c r="FM56" s="109"/>
      <c r="FN56" s="109"/>
      <c r="FO56" s="109"/>
      <c r="FP56" s="109"/>
      <c r="FQ56" s="109"/>
      <c r="FR56" s="109"/>
      <c r="FS56" s="109"/>
      <c r="FT56" s="109"/>
      <c r="FU56" s="109"/>
      <c r="FV56" s="109"/>
      <c r="FW56" s="109"/>
      <c r="FX56" s="109"/>
      <c r="FY56" s="109"/>
      <c r="FZ56" s="109"/>
      <c r="GA56" s="109"/>
      <c r="GB56" s="109"/>
      <c r="GC56" s="109"/>
      <c r="GD56" s="109"/>
      <c r="GE56" s="109"/>
      <c r="GF56" s="109"/>
      <c r="GG56" s="109"/>
      <c r="GH56" s="109"/>
      <c r="GI56" s="109"/>
      <c r="GJ56" s="109"/>
      <c r="GK56" s="109"/>
      <c r="GL56" s="109"/>
      <c r="GM56" s="109"/>
      <c r="GN56" s="109"/>
      <c r="GO56" s="109"/>
      <c r="GP56" s="109"/>
      <c r="GQ56" s="109"/>
      <c r="GR56" s="109"/>
      <c r="GS56" s="109"/>
      <c r="GT56" s="109"/>
      <c r="GU56" s="109"/>
      <c r="GV56" s="109"/>
      <c r="GW56" s="109"/>
      <c r="GX56" s="109"/>
      <c r="GY56" s="109"/>
      <c r="GZ56" s="109"/>
      <c r="HA56" s="109"/>
      <c r="HB56" s="109"/>
      <c r="HC56" s="109"/>
      <c r="HD56" s="109"/>
      <c r="HE56" s="109"/>
      <c r="HF56" s="109"/>
      <c r="HG56" s="109"/>
      <c r="HH56" s="109"/>
      <c r="HI56" s="109"/>
      <c r="HJ56" s="109"/>
      <c r="HK56" s="109"/>
      <c r="HL56" s="109"/>
      <c r="HM56" s="109"/>
      <c r="HN56" s="109"/>
      <c r="HO56" s="109"/>
      <c r="HP56" s="109"/>
      <c r="HQ56" s="109"/>
      <c r="HR56" s="109"/>
      <c r="HS56" s="109"/>
      <c r="HT56" s="109"/>
      <c r="HU56" s="109"/>
      <c r="HV56" s="109"/>
      <c r="HW56" s="109"/>
      <c r="HX56" s="109"/>
      <c r="HY56" s="109"/>
      <c r="HZ56" s="109"/>
      <c r="IA56" s="109"/>
      <c r="IB56" s="109"/>
      <c r="IC56" s="109"/>
      <c r="ID56" s="109"/>
      <c r="IE56" s="109"/>
      <c r="IF56" s="109"/>
      <c r="IG56" s="109"/>
      <c r="IH56" s="109"/>
      <c r="II56" s="109"/>
      <c r="IJ56" s="109"/>
      <c r="IK56" s="109"/>
      <c r="IL56" s="109"/>
      <c r="IM56" s="109"/>
      <c r="IN56" s="109"/>
      <c r="IO56" s="109"/>
      <c r="IP56" s="109"/>
      <c r="IQ56" s="109"/>
      <c r="IR56" s="109"/>
      <c r="IS56" s="109"/>
      <c r="IT56" s="109"/>
      <c r="IU56" s="109"/>
      <c r="IV56" s="109"/>
      <c r="IW56" s="109"/>
      <c r="IX56" s="109"/>
      <c r="IY56" s="109"/>
      <c r="IZ56" s="109"/>
      <c r="JA56" s="109"/>
      <c r="JB56" s="109"/>
      <c r="JC56" s="109"/>
      <c r="JD56" s="109"/>
      <c r="JE56" s="109"/>
      <c r="JF56" s="109"/>
      <c r="JG56" s="109"/>
      <c r="JH56" s="109"/>
      <c r="JI56" s="109"/>
      <c r="JJ56" s="109"/>
      <c r="JK56" s="109"/>
      <c r="JL56" s="109"/>
      <c r="JM56" s="109"/>
      <c r="JN56" s="109"/>
      <c r="JO56" s="109"/>
      <c r="JP56" s="109"/>
      <c r="JQ56" s="109"/>
      <c r="JR56" s="109"/>
      <c r="JS56" s="109"/>
      <c r="JT56" s="109"/>
      <c r="JU56" s="109"/>
      <c r="JV56" s="109"/>
      <c r="JW56" s="109"/>
      <c r="JX56" s="109"/>
      <c r="JY56" s="109"/>
      <c r="JZ56" s="109"/>
      <c r="KA56" s="109"/>
      <c r="KB56" s="109"/>
      <c r="KC56" s="109"/>
      <c r="KD56" s="109"/>
      <c r="KE56" s="109"/>
      <c r="KF56" s="109"/>
      <c r="KG56" s="109"/>
      <c r="KH56" s="109"/>
      <c r="KI56" s="109"/>
      <c r="KJ56" s="109"/>
      <c r="KK56" s="109"/>
      <c r="KL56" s="109"/>
      <c r="KM56" s="109"/>
      <c r="KN56" s="109"/>
      <c r="KO56" s="109"/>
      <c r="KP56" s="109"/>
      <c r="KQ56" s="109"/>
      <c r="KR56" s="109"/>
      <c r="KS56" s="109"/>
      <c r="KT56" s="109"/>
      <c r="KU56" s="109"/>
      <c r="KV56" s="109"/>
      <c r="KW56" s="109"/>
      <c r="KX56" s="109"/>
      <c r="KY56" s="109"/>
      <c r="KZ56" s="109"/>
      <c r="LA56" s="109"/>
      <c r="LB56" s="109"/>
      <c r="LC56" s="109"/>
      <c r="LD56" s="109"/>
      <c r="LE56" s="109"/>
      <c r="LF56" s="109"/>
      <c r="LG56" s="109"/>
      <c r="LH56" s="109"/>
      <c r="LI56" s="109"/>
      <c r="LJ56" s="109"/>
      <c r="LK56" s="109"/>
      <c r="LL56" s="109"/>
      <c r="LM56" s="109"/>
      <c r="LN56" s="109"/>
      <c r="LO56" s="109"/>
      <c r="LP56" s="109"/>
      <c r="LQ56" s="109"/>
      <c r="LR56" s="109"/>
      <c r="LS56" s="109"/>
      <c r="LT56" s="109"/>
      <c r="LU56" s="109"/>
      <c r="LV56" s="109"/>
      <c r="LW56" s="109"/>
      <c r="LX56" s="109"/>
      <c r="LY56" s="109"/>
      <c r="LZ56" s="109"/>
      <c r="MA56" s="109"/>
      <c r="MB56" s="109"/>
      <c r="MC56" s="109"/>
      <c r="MD56" s="109"/>
      <c r="ME56" s="109"/>
      <c r="MF56" s="109"/>
      <c r="MG56" s="109"/>
      <c r="MH56" s="109"/>
      <c r="MI56" s="109"/>
      <c r="MJ56" s="109"/>
      <c r="MK56" s="109"/>
      <c r="ML56" s="109"/>
      <c r="MM56" s="109"/>
      <c r="MN56" s="109"/>
      <c r="MO56" s="109"/>
      <c r="MP56" s="109"/>
      <c r="MQ56" s="109"/>
      <c r="MR56" s="109"/>
      <c r="MS56" s="109"/>
      <c r="MT56" s="109"/>
      <c r="MU56" s="109"/>
      <c r="MV56" s="109"/>
      <c r="MW56" s="109"/>
      <c r="MX56" s="109"/>
      <c r="MY56" s="109"/>
      <c r="MZ56" s="109"/>
      <c r="NA56" s="109"/>
      <c r="NB56" s="109"/>
      <c r="NC56" s="109"/>
      <c r="ND56" s="109"/>
      <c r="NE56" s="109"/>
      <c r="NF56" s="109"/>
      <c r="NG56" s="109"/>
      <c r="NH56" s="109"/>
      <c r="NI56" s="109"/>
      <c r="NJ56" s="109"/>
      <c r="NK56" s="109"/>
      <c r="NL56" s="109"/>
      <c r="NM56" s="109"/>
      <c r="NN56" s="109"/>
      <c r="NO56" s="109"/>
      <c r="NP56" s="109"/>
      <c r="NQ56" s="109"/>
      <c r="NR56" s="109"/>
      <c r="NS56" s="109"/>
      <c r="NT56" s="109"/>
      <c r="NU56" s="109"/>
      <c r="NV56" s="109"/>
      <c r="NW56" s="109"/>
      <c r="NX56" s="109"/>
      <c r="NY56" s="109"/>
      <c r="NZ56" s="109"/>
      <c r="OA56" s="109"/>
      <c r="OB56" s="109"/>
      <c r="OC56" s="109"/>
      <c r="OD56" s="109"/>
      <c r="OE56" s="109"/>
      <c r="OF56" s="109"/>
      <c r="OG56" s="109"/>
      <c r="OH56" s="109"/>
      <c r="OI56" s="109"/>
      <c r="OJ56" s="109"/>
      <c r="OK56" s="109"/>
      <c r="OL56" s="109"/>
      <c r="OM56" s="109"/>
      <c r="ON56" s="109"/>
      <c r="OO56" s="109"/>
      <c r="OP56" s="109"/>
      <c r="OQ56" s="109"/>
      <c r="OR56" s="109"/>
      <c r="OS56" s="109"/>
      <c r="OT56" s="109"/>
      <c r="OU56" s="109"/>
      <c r="OV56" s="109"/>
      <c r="OW56" s="109"/>
      <c r="OX56" s="109"/>
      <c r="OY56" s="109"/>
      <c r="OZ56" s="109"/>
      <c r="PA56" s="109"/>
      <c r="PB56" s="109"/>
      <c r="PC56" s="109"/>
      <c r="PD56" s="109"/>
      <c r="PE56" s="109"/>
      <c r="PF56" s="109"/>
      <c r="PG56" s="109"/>
      <c r="PH56" s="109"/>
      <c r="PI56" s="109"/>
      <c r="PJ56" s="109"/>
      <c r="PK56" s="109"/>
      <c r="PL56" s="109"/>
      <c r="PM56" s="109"/>
      <c r="PN56" s="109"/>
      <c r="PO56" s="109"/>
      <c r="PP56" s="109"/>
      <c r="PQ56" s="109"/>
      <c r="PR56" s="109"/>
      <c r="PS56" s="109"/>
      <c r="PT56" s="109"/>
      <c r="PU56" s="109"/>
      <c r="PV56" s="109"/>
      <c r="PW56" s="109"/>
      <c r="PX56" s="109"/>
      <c r="PY56" s="109"/>
      <c r="PZ56" s="109"/>
      <c r="QA56" s="109"/>
      <c r="QB56" s="109"/>
      <c r="QC56" s="109"/>
      <c r="QD56" s="109"/>
      <c r="QE56" s="109"/>
      <c r="QF56" s="109"/>
      <c r="QG56" s="109"/>
      <c r="QH56" s="109"/>
      <c r="QI56" s="109"/>
      <c r="QJ56" s="109"/>
      <c r="QK56" s="109"/>
      <c r="QL56" s="109"/>
      <c r="QM56" s="109"/>
      <c r="QN56" s="109"/>
      <c r="QO56" s="109"/>
      <c r="QP56" s="109"/>
      <c r="QQ56" s="109"/>
      <c r="QR56" s="109"/>
      <c r="QS56" s="109"/>
      <c r="QT56" s="109"/>
      <c r="QU56" s="109"/>
      <c r="QV56" s="109"/>
      <c r="QW56" s="109"/>
      <c r="QX56" s="109"/>
      <c r="QY56" s="109"/>
      <c r="QZ56" s="109"/>
      <c r="RA56" s="109"/>
      <c r="RB56" s="109"/>
      <c r="RC56" s="109"/>
      <c r="RD56" s="109"/>
      <c r="RE56" s="109"/>
      <c r="RF56" s="109"/>
      <c r="RG56" s="109"/>
      <c r="RH56" s="109"/>
      <c r="RI56" s="109"/>
      <c r="RJ56" s="109"/>
      <c r="RK56" s="109"/>
      <c r="RL56" s="109"/>
      <c r="RM56" s="109"/>
      <c r="RN56" s="109"/>
      <c r="RO56" s="109"/>
      <c r="RP56" s="109"/>
      <c r="RQ56" s="109"/>
      <c r="RR56" s="109"/>
      <c r="RS56" s="109"/>
      <c r="RT56" s="109"/>
      <c r="RU56" s="109"/>
      <c r="RV56" s="109"/>
      <c r="RW56" s="109"/>
      <c r="RX56" s="109"/>
      <c r="RY56" s="109"/>
      <c r="RZ56" s="109"/>
      <c r="SA56" s="109"/>
      <c r="SB56" s="109"/>
      <c r="SC56" s="109"/>
      <c r="SD56" s="109"/>
      <c r="SE56" s="109"/>
      <c r="SF56" s="109"/>
      <c r="SG56" s="109"/>
      <c r="SH56" s="109"/>
      <c r="SI56" s="109"/>
      <c r="SJ56" s="109"/>
      <c r="SK56" s="109"/>
      <c r="SL56" s="109"/>
      <c r="SM56" s="109"/>
      <c r="SN56" s="109"/>
      <c r="SO56" s="109"/>
      <c r="SP56" s="109"/>
      <c r="SQ56" s="109"/>
      <c r="SR56" s="109"/>
      <c r="SS56" s="109"/>
      <c r="ST56" s="109"/>
      <c r="SU56" s="109"/>
      <c r="SV56" s="109"/>
      <c r="SW56" s="109"/>
      <c r="SX56" s="109"/>
      <c r="SY56" s="109"/>
      <c r="SZ56" s="109"/>
      <c r="TA56" s="109"/>
      <c r="TB56" s="109"/>
      <c r="TC56" s="109"/>
      <c r="TD56" s="109"/>
      <c r="TE56" s="109"/>
      <c r="TF56" s="109"/>
      <c r="TG56" s="109"/>
      <c r="TH56" s="109"/>
      <c r="TI56" s="109"/>
      <c r="TJ56" s="109"/>
      <c r="TK56" s="109"/>
      <c r="TL56" s="109"/>
      <c r="TM56" s="109"/>
      <c r="TN56" s="109"/>
      <c r="TO56" s="109"/>
      <c r="TP56" s="109"/>
      <c r="TQ56" s="109"/>
      <c r="TR56" s="109"/>
      <c r="TS56" s="109"/>
      <c r="TT56" s="109"/>
      <c r="TU56" s="109"/>
      <c r="TV56" s="109"/>
      <c r="TW56" s="109"/>
      <c r="TX56" s="109"/>
      <c r="TY56" s="109"/>
      <c r="TZ56" s="109"/>
      <c r="UA56" s="109"/>
      <c r="UB56" s="109"/>
      <c r="UC56" s="109"/>
      <c r="UD56" s="109"/>
      <c r="UE56" s="109"/>
      <c r="UF56" s="109"/>
      <c r="UG56" s="109"/>
      <c r="UH56" s="109"/>
      <c r="UI56" s="109"/>
      <c r="UJ56" s="109"/>
      <c r="UK56" s="109"/>
      <c r="UL56" s="109"/>
      <c r="UM56" s="109"/>
      <c r="UN56" s="109"/>
      <c r="UO56" s="109"/>
      <c r="UP56" s="109"/>
      <c r="UQ56" s="109"/>
      <c r="UR56" s="109"/>
      <c r="US56" s="109"/>
      <c r="UT56" s="109"/>
      <c r="UU56" s="109"/>
      <c r="UV56" s="109"/>
      <c r="UW56" s="109"/>
      <c r="UX56" s="109"/>
      <c r="UY56" s="109"/>
      <c r="UZ56" s="109"/>
      <c r="VA56" s="109"/>
      <c r="VB56" s="109"/>
      <c r="VC56" s="109"/>
      <c r="VD56" s="109"/>
      <c r="VE56" s="109"/>
      <c r="VF56" s="109"/>
      <c r="VG56" s="109"/>
      <c r="VH56" s="109"/>
      <c r="VI56" s="109"/>
      <c r="VJ56" s="109"/>
      <c r="VK56" s="109"/>
      <c r="VL56" s="109"/>
      <c r="VM56" s="109"/>
      <c r="VN56" s="109"/>
      <c r="VO56" s="109"/>
      <c r="VP56" s="109"/>
      <c r="VQ56" s="109"/>
      <c r="VR56" s="109"/>
      <c r="VS56" s="109"/>
      <c r="VT56" s="109"/>
      <c r="VU56" s="109"/>
      <c r="VV56" s="109"/>
      <c r="VW56" s="109"/>
      <c r="VX56" s="109"/>
      <c r="VY56" s="109"/>
      <c r="VZ56" s="109"/>
      <c r="WA56" s="109"/>
      <c r="WB56" s="109"/>
      <c r="WC56" s="109"/>
      <c r="WD56" s="109"/>
      <c r="WE56" s="109"/>
      <c r="WF56" s="109"/>
      <c r="WG56" s="109"/>
      <c r="WH56" s="109"/>
      <c r="WI56" s="109"/>
      <c r="WJ56" s="109"/>
      <c r="WK56" s="109"/>
      <c r="WL56" s="109"/>
      <c r="WM56" s="109"/>
      <c r="WN56" s="109"/>
      <c r="WO56" s="109"/>
      <c r="WP56" s="109"/>
      <c r="WQ56" s="109"/>
      <c r="WR56" s="109"/>
      <c r="WS56" s="109"/>
      <c r="WT56" s="109"/>
      <c r="WU56" s="109"/>
      <c r="WV56" s="109"/>
      <c r="WW56" s="109"/>
      <c r="WX56" s="109"/>
      <c r="WY56" s="109"/>
      <c r="WZ56" s="109"/>
      <c r="XA56" s="109"/>
      <c r="XB56" s="109"/>
      <c r="XC56" s="109"/>
      <c r="XD56" s="109"/>
      <c r="XE56" s="109"/>
      <c r="XF56" s="109"/>
      <c r="XG56" s="109"/>
      <c r="XH56" s="109"/>
      <c r="XI56" s="109"/>
      <c r="XJ56" s="109"/>
      <c r="XK56" s="109"/>
      <c r="XL56" s="109"/>
      <c r="XM56" s="109"/>
      <c r="XN56" s="109"/>
      <c r="XO56" s="109"/>
      <c r="XP56" s="109"/>
      <c r="XQ56" s="109"/>
      <c r="XR56" s="109"/>
      <c r="XS56" s="109"/>
      <c r="XT56" s="109"/>
      <c r="XU56" s="109"/>
      <c r="XV56" s="109"/>
      <c r="XW56" s="109"/>
      <c r="XX56" s="109"/>
      <c r="XY56" s="109"/>
      <c r="XZ56" s="109"/>
      <c r="YA56" s="109"/>
      <c r="YB56" s="109"/>
      <c r="YC56" s="109"/>
      <c r="YD56" s="109"/>
      <c r="YE56" s="109"/>
      <c r="YF56" s="109"/>
      <c r="YG56" s="109"/>
      <c r="YH56" s="109"/>
      <c r="YI56" s="109"/>
      <c r="YJ56" s="109"/>
      <c r="YK56" s="109"/>
      <c r="YL56" s="109"/>
      <c r="YM56" s="109"/>
      <c r="YN56" s="109"/>
      <c r="YO56" s="109"/>
      <c r="YP56" s="109"/>
      <c r="YQ56" s="109"/>
      <c r="YR56" s="109"/>
      <c r="YS56" s="109"/>
      <c r="YT56" s="109"/>
      <c r="YU56" s="109"/>
      <c r="YV56" s="109"/>
      <c r="YW56" s="109"/>
      <c r="YX56" s="109"/>
      <c r="YY56" s="109"/>
      <c r="YZ56" s="109"/>
      <c r="ZA56" s="109"/>
      <c r="ZB56" s="109"/>
      <c r="ZC56" s="109"/>
      <c r="ZD56" s="109"/>
      <c r="ZE56" s="109"/>
      <c r="ZF56" s="109"/>
      <c r="ZG56" s="109"/>
      <c r="ZH56" s="109"/>
      <c r="ZI56" s="109"/>
      <c r="ZJ56" s="109"/>
      <c r="ZK56" s="109"/>
      <c r="ZL56" s="109"/>
      <c r="ZM56" s="109"/>
      <c r="ZN56" s="109"/>
      <c r="ZO56" s="109"/>
      <c r="ZP56" s="109"/>
      <c r="ZQ56" s="109"/>
      <c r="ZR56" s="109"/>
      <c r="ZS56" s="109"/>
      <c r="ZT56" s="109"/>
      <c r="ZU56" s="109"/>
      <c r="ZV56" s="109"/>
      <c r="ZW56" s="109"/>
      <c r="ZX56" s="109"/>
      <c r="ZY56" s="109"/>
      <c r="ZZ56" s="109"/>
      <c r="AAA56" s="109"/>
      <c r="AAB56" s="109"/>
      <c r="AAC56" s="109"/>
      <c r="AAD56" s="109"/>
      <c r="AAE56" s="109"/>
      <c r="AAF56" s="109"/>
      <c r="AAG56" s="109"/>
      <c r="AAH56" s="109"/>
      <c r="AAI56" s="109"/>
      <c r="AAJ56" s="109"/>
      <c r="AAK56" s="109"/>
      <c r="AAL56" s="109"/>
      <c r="AAM56" s="109"/>
      <c r="AAN56" s="109"/>
      <c r="AAO56" s="109"/>
      <c r="AAP56" s="109"/>
      <c r="AAQ56" s="109"/>
      <c r="AAR56" s="109"/>
      <c r="AAS56" s="109"/>
      <c r="AAT56" s="109"/>
      <c r="AAU56" s="109"/>
      <c r="AAV56" s="109"/>
      <c r="AAW56" s="109"/>
      <c r="AAX56" s="109"/>
      <c r="AAY56" s="109"/>
      <c r="AAZ56" s="109"/>
      <c r="ABA56" s="109"/>
      <c r="ABB56" s="109"/>
      <c r="ABC56" s="109"/>
      <c r="ABD56" s="109"/>
      <c r="ABE56" s="109"/>
      <c r="ABF56" s="109"/>
      <c r="ABG56" s="109"/>
      <c r="ABH56" s="109"/>
      <c r="ABI56" s="109"/>
      <c r="ABJ56" s="109"/>
      <c r="ABK56" s="109"/>
      <c r="ABL56" s="109"/>
      <c r="ABM56" s="109"/>
      <c r="ABN56" s="109"/>
      <c r="ABO56" s="109"/>
      <c r="ABP56" s="109"/>
      <c r="ABQ56" s="109"/>
      <c r="ABR56" s="109"/>
      <c r="ABS56" s="109"/>
      <c r="ABT56" s="109"/>
      <c r="ABU56" s="109"/>
      <c r="ABV56" s="109"/>
      <c r="ABW56" s="109"/>
      <c r="ABX56" s="109"/>
      <c r="ABY56" s="109"/>
      <c r="ABZ56" s="109"/>
      <c r="ACA56" s="109"/>
      <c r="ACB56" s="109"/>
      <c r="ACC56" s="109"/>
      <c r="ACD56" s="109"/>
      <c r="ACE56" s="109"/>
      <c r="ACF56" s="109"/>
      <c r="ACG56" s="109"/>
      <c r="ACH56" s="109"/>
      <c r="ACI56" s="109"/>
      <c r="ACJ56" s="109"/>
      <c r="ACK56" s="109"/>
      <c r="ACL56" s="109"/>
      <c r="ACM56" s="109"/>
      <c r="ACN56" s="109"/>
      <c r="ACO56" s="109"/>
      <c r="ACP56" s="109"/>
      <c r="ACQ56" s="109"/>
      <c r="ACR56" s="109"/>
      <c r="ACS56" s="109"/>
      <c r="ACT56" s="109"/>
      <c r="ACU56" s="109"/>
      <c r="ACV56" s="109"/>
      <c r="ACW56" s="109"/>
      <c r="ACX56" s="109"/>
      <c r="ACY56" s="109"/>
      <c r="ACZ56" s="109"/>
      <c r="ADA56" s="109"/>
      <c r="ADB56" s="109"/>
      <c r="ADC56" s="109"/>
      <c r="ADD56" s="109"/>
      <c r="ADE56" s="109"/>
      <c r="ADF56" s="109"/>
      <c r="ADG56" s="109"/>
      <c r="ADH56" s="109"/>
      <c r="ADI56" s="109"/>
      <c r="ADJ56" s="109"/>
      <c r="ADK56" s="109"/>
      <c r="ADL56" s="109"/>
      <c r="ADM56" s="109"/>
      <c r="ADN56" s="109"/>
      <c r="ADO56" s="109"/>
      <c r="ADP56" s="109"/>
      <c r="ADQ56" s="109"/>
      <c r="ADR56" s="109"/>
      <c r="ADS56" s="109"/>
      <c r="ADT56" s="109"/>
      <c r="ADU56" s="109"/>
      <c r="ADV56" s="109"/>
      <c r="ADW56" s="109"/>
      <c r="ADX56" s="109"/>
      <c r="ADY56" s="109"/>
      <c r="ADZ56" s="109"/>
      <c r="AEA56" s="109"/>
      <c r="AEB56" s="109"/>
      <c r="AEC56" s="109"/>
      <c r="AED56" s="109"/>
      <c r="AEE56" s="109"/>
      <c r="AEF56" s="109"/>
      <c r="AEG56" s="109"/>
      <c r="AEH56" s="109"/>
      <c r="AEI56" s="109"/>
      <c r="AEJ56" s="109"/>
      <c r="AEK56" s="109"/>
      <c r="AEL56" s="109"/>
      <c r="AEM56" s="109"/>
      <c r="AEN56" s="109"/>
      <c r="AEO56" s="109"/>
      <c r="AEP56" s="109"/>
      <c r="AEQ56" s="109"/>
      <c r="AER56" s="109"/>
      <c r="AES56" s="109"/>
      <c r="AET56" s="109"/>
      <c r="AEU56" s="109"/>
      <c r="AEV56" s="109"/>
      <c r="AEW56" s="109"/>
      <c r="AEX56" s="109"/>
      <c r="AEY56" s="109"/>
      <c r="AEZ56" s="109"/>
      <c r="AFA56" s="109"/>
      <c r="AFB56" s="109"/>
      <c r="AFC56" s="109"/>
      <c r="AFD56" s="109"/>
      <c r="AFE56" s="109"/>
      <c r="AFF56" s="109"/>
      <c r="AFG56" s="109"/>
      <c r="AFH56" s="109"/>
      <c r="AFI56" s="109"/>
      <c r="AFJ56" s="109"/>
      <c r="AFK56" s="109"/>
      <c r="AFL56" s="109"/>
      <c r="AFM56" s="109"/>
      <c r="AFN56" s="109"/>
      <c r="AFO56" s="109"/>
      <c r="AFP56" s="109"/>
      <c r="AFQ56" s="109"/>
      <c r="AFR56" s="109"/>
      <c r="AFS56" s="109"/>
      <c r="AFT56" s="109"/>
      <c r="AFU56" s="109"/>
      <c r="AFV56" s="109"/>
      <c r="AFW56" s="109"/>
      <c r="AFX56" s="109"/>
      <c r="AFY56" s="109"/>
      <c r="AFZ56" s="109"/>
      <c r="AGA56" s="109"/>
      <c r="AGB56" s="109"/>
      <c r="AGC56" s="109"/>
      <c r="AGD56" s="109"/>
      <c r="AGE56" s="109"/>
      <c r="AGF56" s="109"/>
      <c r="AGG56" s="109"/>
      <c r="AGH56" s="109"/>
      <c r="AGI56" s="109"/>
      <c r="AGJ56" s="109"/>
      <c r="AGK56" s="109"/>
      <c r="AGL56" s="109"/>
      <c r="AGM56" s="109"/>
      <c r="AGN56" s="109"/>
      <c r="AGO56" s="109"/>
      <c r="AGP56" s="109"/>
      <c r="AGQ56" s="109"/>
      <c r="AGR56" s="109"/>
      <c r="AGS56" s="109"/>
      <c r="AGT56" s="109"/>
      <c r="AGU56" s="109"/>
      <c r="AGV56" s="109"/>
      <c r="AGW56" s="109"/>
      <c r="AGX56" s="109"/>
      <c r="AGY56" s="109"/>
      <c r="AGZ56" s="109"/>
      <c r="AHA56" s="109"/>
      <c r="AHB56" s="109"/>
      <c r="AHC56" s="109"/>
      <c r="AHD56" s="109"/>
      <c r="AHE56" s="109"/>
      <c r="AHF56" s="109"/>
      <c r="AHG56" s="109"/>
      <c r="AHH56" s="109"/>
      <c r="AHI56" s="109"/>
      <c r="AHJ56" s="109"/>
      <c r="AHK56" s="109"/>
      <c r="AHL56" s="109"/>
      <c r="AHM56" s="109"/>
      <c r="AHN56" s="109"/>
      <c r="AHO56" s="109"/>
      <c r="AHP56" s="109"/>
      <c r="AHQ56" s="109"/>
      <c r="AHR56" s="109"/>
      <c r="AHS56" s="109"/>
      <c r="AHT56" s="109"/>
      <c r="AHU56" s="109"/>
      <c r="AHV56" s="109"/>
      <c r="AHW56" s="109"/>
      <c r="AHX56" s="109"/>
      <c r="AHY56" s="109"/>
      <c r="AHZ56" s="109"/>
      <c r="AIA56" s="109"/>
      <c r="AIB56" s="109"/>
      <c r="AIC56" s="109"/>
      <c r="AID56" s="109"/>
      <c r="AIE56" s="109"/>
      <c r="AIF56" s="109"/>
      <c r="AIG56" s="109"/>
      <c r="AIH56" s="109"/>
      <c r="AII56" s="109"/>
      <c r="AIJ56" s="109"/>
      <c r="AIK56" s="109"/>
      <c r="AIL56" s="109"/>
      <c r="AIM56" s="109"/>
      <c r="AIN56" s="109"/>
      <c r="AIO56" s="109"/>
      <c r="AIP56" s="109"/>
      <c r="AIQ56" s="109"/>
      <c r="AIR56" s="109"/>
      <c r="AIS56" s="109"/>
      <c r="AIT56" s="109"/>
      <c r="AIU56" s="109"/>
      <c r="AIV56" s="109"/>
      <c r="AIW56" s="109"/>
      <c r="AIX56" s="109"/>
      <c r="AIY56" s="109"/>
      <c r="AIZ56" s="109"/>
      <c r="AJA56" s="109"/>
      <c r="AJB56" s="109"/>
      <c r="AJC56" s="109"/>
      <c r="AJD56" s="109"/>
      <c r="AJE56" s="109"/>
      <c r="AJF56" s="109"/>
      <c r="AJG56" s="109"/>
      <c r="AJH56" s="109"/>
      <c r="AJI56" s="109"/>
      <c r="AJJ56" s="109"/>
      <c r="AJK56" s="109"/>
      <c r="AJL56" s="109"/>
      <c r="AJM56" s="109"/>
      <c r="AJN56" s="109"/>
      <c r="AJO56" s="109"/>
      <c r="AJP56" s="109"/>
      <c r="AJQ56" s="109"/>
      <c r="AJR56" s="109"/>
      <c r="AJS56" s="109"/>
      <c r="AJT56" s="109"/>
      <c r="AJU56" s="109"/>
      <c r="AJV56" s="109"/>
      <c r="AJW56" s="109"/>
      <c r="AJX56" s="109"/>
      <c r="AJY56" s="109"/>
      <c r="AJZ56" s="109"/>
      <c r="AKA56" s="109"/>
      <c r="AKB56" s="109"/>
      <c r="AKC56" s="109"/>
      <c r="AKD56" s="109"/>
      <c r="AKE56" s="109"/>
      <c r="AKF56" s="109"/>
      <c r="AKG56" s="109"/>
      <c r="AKH56" s="109"/>
      <c r="AKI56" s="109"/>
      <c r="AKJ56" s="109"/>
      <c r="AKK56" s="109"/>
      <c r="AKL56" s="109"/>
      <c r="AKM56" s="109"/>
      <c r="AKN56" s="109"/>
      <c r="AKO56" s="109"/>
      <c r="AKP56" s="109"/>
      <c r="AKQ56" s="109"/>
      <c r="AKR56" s="109"/>
      <c r="AKS56" s="109"/>
      <c r="AKT56" s="109"/>
      <c r="AKU56" s="109"/>
      <c r="AKV56" s="109"/>
      <c r="AKW56" s="109"/>
      <c r="AKX56" s="109"/>
      <c r="AKY56" s="109"/>
      <c r="AKZ56" s="109"/>
      <c r="ALA56" s="109"/>
      <c r="ALB56" s="109"/>
      <c r="ALC56" s="109"/>
      <c r="ALD56" s="109"/>
      <c r="ALE56" s="109"/>
      <c r="ALF56" s="109"/>
      <c r="ALG56" s="109"/>
      <c r="ALH56" s="109"/>
      <c r="ALI56" s="109"/>
      <c r="ALJ56" s="109"/>
      <c r="ALK56" s="109"/>
      <c r="ALL56" s="109"/>
      <c r="ALM56" s="109"/>
      <c r="ALN56" s="109"/>
      <c r="ALO56" s="109"/>
      <c r="ALP56" s="109"/>
      <c r="ALQ56" s="109"/>
      <c r="ALR56" s="109"/>
      <c r="ALS56" s="109"/>
      <c r="ALT56" s="109"/>
      <c r="ALU56" s="109"/>
      <c r="ALV56" s="109"/>
      <c r="ALW56" s="109"/>
      <c r="ALX56" s="109"/>
      <c r="ALY56" s="109"/>
      <c r="ALZ56" s="109"/>
      <c r="AMA56" s="109"/>
      <c r="AMB56" s="109"/>
    </row>
    <row r="57" spans="1:1016" s="157" customFormat="1" ht="21" customHeight="1" x14ac:dyDescent="0.3">
      <c r="A57" s="255"/>
      <c r="B57" s="255"/>
      <c r="C57" s="255"/>
      <c r="D57" s="255"/>
      <c r="E57" s="255"/>
      <c r="F57" s="155"/>
      <c r="G57" s="155"/>
      <c r="H57" s="155"/>
      <c r="I57" s="155"/>
      <c r="J57" s="151"/>
      <c r="K57" s="152" t="b">
        <f>'Data HANDS OFF'!X7</f>
        <v>0</v>
      </c>
      <c r="L57" s="156" t="b">
        <f>'Data HANDS OFF'!Y7</f>
        <v>0</v>
      </c>
      <c r="M57" s="194"/>
      <c r="N57" s="141"/>
      <c r="O57" s="146">
        <f>IF(L57="","",IF(OR(M57="B",M57="P",M57="G",),"CP ok.",IF(M57&lt;=4,M57*L57)))</f>
        <v>0</v>
      </c>
      <c r="P57" s="143"/>
      <c r="Q57" s="144"/>
      <c r="R57" s="124"/>
      <c r="S57" s="125"/>
      <c r="T57" s="125"/>
      <c r="U57" s="125"/>
      <c r="V57" s="125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</row>
    <row r="58" spans="1:1016" s="157" customFormat="1" ht="21" customHeight="1" thickBot="1" x14ac:dyDescent="0.35">
      <c r="A58" s="256"/>
      <c r="B58" s="256"/>
      <c r="C58" s="256"/>
      <c r="D58" s="256"/>
      <c r="E58" s="256"/>
      <c r="F58" s="155"/>
      <c r="G58" s="155"/>
      <c r="H58" s="155"/>
      <c r="I58" s="155"/>
      <c r="J58" s="158"/>
      <c r="K58" s="152" t="b">
        <f>'Data HANDS OFF'!X8</f>
        <v>0</v>
      </c>
      <c r="L58" s="156" t="b">
        <f>'Data HANDS OFF'!Y8</f>
        <v>0</v>
      </c>
      <c r="M58" s="194"/>
      <c r="N58" s="145"/>
      <c r="O58" s="217">
        <f>A2</f>
        <v>0</v>
      </c>
      <c r="P58" s="112"/>
      <c r="Q58" s="113"/>
      <c r="R58" s="124"/>
      <c r="S58" s="125"/>
      <c r="T58" s="125"/>
      <c r="U58" s="125"/>
      <c r="V58" s="125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</row>
    <row r="59" spans="1:1016" ht="17.75" customHeight="1" thickTop="1" x14ac:dyDescent="0.3">
      <c r="A59" s="159" t="str">
        <f>'Data HANDS OFF'!X14 &amp; 'Data HANDS OFF'!X15</f>
        <v>FALSCHFALSCH</v>
      </c>
      <c r="B59" s="160"/>
      <c r="C59" s="161"/>
      <c r="D59" s="162"/>
      <c r="E59" s="162"/>
      <c r="F59" s="162"/>
      <c r="G59" s="162"/>
      <c r="H59" s="162"/>
      <c r="I59" s="160"/>
      <c r="J59" s="163">
        <f>SUM(J60:J66)</f>
        <v>0</v>
      </c>
      <c r="K59" s="163">
        <f>SUM(K60:K66)</f>
        <v>0</v>
      </c>
      <c r="L59" s="164">
        <f>SUM(L60:L66)</f>
        <v>0</v>
      </c>
      <c r="M59" s="164">
        <f>SUM(M60:M66)</f>
        <v>0</v>
      </c>
      <c r="N59" s="165"/>
      <c r="O59" s="217"/>
      <c r="P59" s="166"/>
      <c r="Q59" s="113"/>
    </row>
    <row r="60" spans="1:1016" x14ac:dyDescent="0.3">
      <c r="A60" s="185"/>
      <c r="B60" s="186"/>
      <c r="C60" s="187"/>
      <c r="D60" s="211" t="str">
        <f t="shared" ref="D60:D66" si="20">IF($C60="", "←",IF($C60&lt;=3, " ",""))</f>
        <v>←</v>
      </c>
      <c r="E60" s="211" t="str">
        <f t="shared" ref="E60:E66" si="21">IF($C60="", "←",IF($C60&gt;=2, " ",""))</f>
        <v>←</v>
      </c>
      <c r="F60" s="211" t="str">
        <f t="shared" ref="F60:F66" si="22">IF($C60="", "←",IF($C60&gt;=3, " ",""))</f>
        <v>←</v>
      </c>
      <c r="G60" s="188"/>
      <c r="H60" s="188"/>
      <c r="I60" s="189"/>
      <c r="J60" s="190"/>
      <c r="K60" s="191"/>
      <c r="L60" s="140" t="str">
        <f t="shared" ref="L60:L66" si="23">IF(SUM(J60:K60)=0,"",SUM(J60:K60))</f>
        <v/>
      </c>
      <c r="M60" s="193"/>
      <c r="N60" s="141"/>
      <c r="O60" s="217"/>
      <c r="P60" s="112"/>
      <c r="Q60" s="113"/>
    </row>
    <row r="61" spans="1:1016" x14ac:dyDescent="0.3">
      <c r="A61" s="185"/>
      <c r="B61" s="186"/>
      <c r="C61" s="187"/>
      <c r="D61" s="211" t="str">
        <f t="shared" si="20"/>
        <v>←</v>
      </c>
      <c r="E61" s="211" t="str">
        <f t="shared" si="21"/>
        <v>←</v>
      </c>
      <c r="F61" s="211" t="str">
        <f t="shared" si="22"/>
        <v>←</v>
      </c>
      <c r="G61" s="188"/>
      <c r="H61" s="188"/>
      <c r="I61" s="189"/>
      <c r="J61" s="190"/>
      <c r="K61" s="191"/>
      <c r="L61" s="140" t="str">
        <f t="shared" si="23"/>
        <v/>
      </c>
      <c r="M61" s="193"/>
      <c r="N61" s="141"/>
      <c r="O61" s="217"/>
      <c r="P61" s="112"/>
      <c r="Q61" s="113"/>
    </row>
    <row r="62" spans="1:1016" x14ac:dyDescent="0.3">
      <c r="A62" s="185"/>
      <c r="B62" s="186"/>
      <c r="C62" s="187"/>
      <c r="D62" s="211" t="str">
        <f t="shared" si="20"/>
        <v>←</v>
      </c>
      <c r="E62" s="211" t="str">
        <f t="shared" si="21"/>
        <v>←</v>
      </c>
      <c r="F62" s="211" t="str">
        <f t="shared" si="22"/>
        <v>←</v>
      </c>
      <c r="G62" s="188"/>
      <c r="H62" s="188"/>
      <c r="I62" s="189"/>
      <c r="J62" s="190"/>
      <c r="K62" s="191"/>
      <c r="L62" s="140" t="str">
        <f t="shared" si="23"/>
        <v/>
      </c>
      <c r="M62" s="193"/>
      <c r="N62" s="141"/>
      <c r="O62" s="217"/>
      <c r="P62" s="112"/>
      <c r="Q62" s="113"/>
    </row>
    <row r="63" spans="1:1016" x14ac:dyDescent="0.3">
      <c r="A63" s="185"/>
      <c r="B63" s="186"/>
      <c r="C63" s="187"/>
      <c r="D63" s="211" t="str">
        <f t="shared" si="20"/>
        <v>←</v>
      </c>
      <c r="E63" s="211" t="str">
        <f t="shared" si="21"/>
        <v>←</v>
      </c>
      <c r="F63" s="211" t="str">
        <f t="shared" si="22"/>
        <v>←</v>
      </c>
      <c r="G63" s="188"/>
      <c r="H63" s="188"/>
      <c r="I63" s="189"/>
      <c r="J63" s="190"/>
      <c r="K63" s="191"/>
      <c r="L63" s="140" t="str">
        <f t="shared" si="23"/>
        <v/>
      </c>
      <c r="M63" s="193"/>
      <c r="N63" s="141"/>
      <c r="O63" s="217"/>
      <c r="P63" s="112"/>
      <c r="Q63" s="113"/>
    </row>
    <row r="64" spans="1:1016" x14ac:dyDescent="0.3">
      <c r="A64" s="185"/>
      <c r="B64" s="186"/>
      <c r="C64" s="187"/>
      <c r="D64" s="211" t="str">
        <f t="shared" si="20"/>
        <v>←</v>
      </c>
      <c r="E64" s="211" t="str">
        <f t="shared" si="21"/>
        <v>←</v>
      </c>
      <c r="F64" s="211" t="str">
        <f t="shared" si="22"/>
        <v>←</v>
      </c>
      <c r="G64" s="188"/>
      <c r="H64" s="188"/>
      <c r="I64" s="189"/>
      <c r="J64" s="190"/>
      <c r="K64" s="191"/>
      <c r="L64" s="140" t="str">
        <f t="shared" si="23"/>
        <v/>
      </c>
      <c r="M64" s="193"/>
      <c r="N64" s="141"/>
      <c r="O64" s="217"/>
      <c r="P64" s="112"/>
      <c r="Q64" s="113"/>
    </row>
    <row r="65" spans="1:1016" x14ac:dyDescent="0.3">
      <c r="A65" s="185"/>
      <c r="B65" s="186"/>
      <c r="C65" s="187"/>
      <c r="D65" s="211" t="str">
        <f t="shared" si="20"/>
        <v>←</v>
      </c>
      <c r="E65" s="211" t="str">
        <f t="shared" si="21"/>
        <v>←</v>
      </c>
      <c r="F65" s="211" t="str">
        <f t="shared" si="22"/>
        <v>←</v>
      </c>
      <c r="G65" s="188"/>
      <c r="H65" s="188"/>
      <c r="I65" s="189"/>
      <c r="J65" s="190"/>
      <c r="K65" s="191"/>
      <c r="L65" s="140" t="str">
        <f t="shared" si="23"/>
        <v/>
      </c>
      <c r="M65" s="193"/>
      <c r="N65" s="141"/>
      <c r="O65" s="217"/>
      <c r="P65" s="112"/>
      <c r="Q65" s="113"/>
    </row>
    <row r="66" spans="1:1016" x14ac:dyDescent="0.3">
      <c r="A66" s="185"/>
      <c r="B66" s="186"/>
      <c r="C66" s="187"/>
      <c r="D66" s="211" t="str">
        <f t="shared" si="20"/>
        <v>←</v>
      </c>
      <c r="E66" s="211" t="str">
        <f t="shared" si="21"/>
        <v>←</v>
      </c>
      <c r="F66" s="211" t="str">
        <f t="shared" si="22"/>
        <v>←</v>
      </c>
      <c r="G66" s="188"/>
      <c r="H66" s="188"/>
      <c r="I66" s="189"/>
      <c r="J66" s="190"/>
      <c r="K66" s="191"/>
      <c r="L66" s="140" t="str">
        <f t="shared" si="23"/>
        <v/>
      </c>
      <c r="M66" s="194"/>
      <c r="N66" s="141"/>
      <c r="O66" s="217"/>
      <c r="P66" s="112"/>
      <c r="Q66" s="113"/>
    </row>
    <row r="67" spans="1:1016" s="167" customFormat="1" ht="8" customHeight="1" x14ac:dyDescent="0.3">
      <c r="A67" s="252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4"/>
      <c r="O67" s="217"/>
      <c r="P67" s="112"/>
      <c r="Q67" s="113"/>
      <c r="R67" s="124"/>
      <c r="S67" s="125"/>
      <c r="T67" s="125"/>
      <c r="U67" s="125"/>
      <c r="V67" s="125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  <c r="BH67" s="157"/>
      <c r="BI67" s="157"/>
      <c r="BJ67" s="157"/>
      <c r="BK67" s="157"/>
      <c r="BL67" s="157"/>
      <c r="BM67" s="157"/>
      <c r="BN67" s="157"/>
      <c r="BO67" s="157"/>
      <c r="BP67" s="157"/>
      <c r="BQ67" s="157"/>
      <c r="BR67" s="157"/>
      <c r="BS67" s="157"/>
      <c r="BT67" s="157"/>
      <c r="BU67" s="157"/>
      <c r="BV67" s="157"/>
      <c r="BW67" s="157"/>
      <c r="BX67" s="157"/>
      <c r="BY67" s="157"/>
      <c r="BZ67" s="157"/>
      <c r="CA67" s="157"/>
      <c r="CB67" s="157"/>
      <c r="CC67" s="157"/>
      <c r="CD67" s="157"/>
      <c r="CE67" s="157"/>
      <c r="CF67" s="157"/>
      <c r="CG67" s="157"/>
      <c r="CH67" s="157"/>
      <c r="CI67" s="157"/>
      <c r="CJ67" s="157"/>
      <c r="CK67" s="157"/>
      <c r="CL67" s="157"/>
      <c r="CM67" s="157"/>
      <c r="CN67" s="157"/>
      <c r="CO67" s="157"/>
      <c r="CP67" s="157"/>
      <c r="CQ67" s="157"/>
      <c r="CR67" s="157"/>
      <c r="CS67" s="157"/>
      <c r="CT67" s="157"/>
      <c r="CU67" s="157"/>
      <c r="CV67" s="157"/>
      <c r="CW67" s="157"/>
      <c r="CX67" s="157"/>
      <c r="CY67" s="157"/>
      <c r="CZ67" s="157"/>
      <c r="DA67" s="157"/>
      <c r="DB67" s="157"/>
      <c r="DC67" s="157"/>
      <c r="DD67" s="157"/>
      <c r="DE67" s="157"/>
      <c r="DF67" s="157"/>
      <c r="DG67" s="157"/>
      <c r="DH67" s="157"/>
      <c r="DI67" s="157"/>
      <c r="DJ67" s="157"/>
      <c r="DK67" s="157"/>
      <c r="DL67" s="157"/>
      <c r="DM67" s="157"/>
      <c r="DN67" s="157"/>
      <c r="DO67" s="157"/>
      <c r="DP67" s="157"/>
      <c r="DQ67" s="157"/>
      <c r="DR67" s="157"/>
      <c r="DS67" s="157"/>
      <c r="DT67" s="157"/>
      <c r="DU67" s="157"/>
      <c r="DV67" s="157"/>
      <c r="DW67" s="157"/>
      <c r="DX67" s="157"/>
      <c r="DY67" s="157"/>
      <c r="DZ67" s="157"/>
      <c r="EA67" s="157"/>
      <c r="EB67" s="157"/>
      <c r="EC67" s="157"/>
      <c r="ED67" s="157"/>
      <c r="EE67" s="157"/>
      <c r="EF67" s="157"/>
      <c r="EG67" s="157"/>
      <c r="EH67" s="157"/>
      <c r="EI67" s="157"/>
      <c r="EJ67" s="157"/>
      <c r="EK67" s="157"/>
      <c r="EL67" s="157"/>
      <c r="EM67" s="157"/>
      <c r="EN67" s="157"/>
      <c r="EO67" s="157"/>
      <c r="EP67" s="157"/>
      <c r="EQ67" s="157"/>
      <c r="ER67" s="157"/>
      <c r="ES67" s="157"/>
      <c r="ET67" s="157"/>
      <c r="EU67" s="157"/>
      <c r="EV67" s="157"/>
      <c r="EW67" s="157"/>
      <c r="EX67" s="157"/>
      <c r="EY67" s="157"/>
      <c r="EZ67" s="157"/>
      <c r="FA67" s="157"/>
      <c r="FB67" s="157"/>
      <c r="FC67" s="157"/>
      <c r="FD67" s="157"/>
      <c r="FE67" s="157"/>
      <c r="FF67" s="157"/>
      <c r="FG67" s="157"/>
      <c r="FH67" s="157"/>
      <c r="FI67" s="157"/>
      <c r="FJ67" s="157"/>
      <c r="FK67" s="157"/>
      <c r="FL67" s="157"/>
      <c r="FM67" s="157"/>
      <c r="FN67" s="157"/>
      <c r="FO67" s="157"/>
      <c r="FP67" s="157"/>
      <c r="FQ67" s="157"/>
      <c r="FR67" s="157"/>
      <c r="FS67" s="157"/>
      <c r="FT67" s="157"/>
      <c r="FU67" s="157"/>
      <c r="FV67" s="157"/>
      <c r="FW67" s="157"/>
      <c r="FX67" s="157"/>
      <c r="FY67" s="157"/>
      <c r="FZ67" s="157"/>
      <c r="GA67" s="157"/>
      <c r="GB67" s="157"/>
      <c r="GC67" s="157"/>
      <c r="GD67" s="157"/>
      <c r="GE67" s="157"/>
      <c r="GF67" s="157"/>
      <c r="GG67" s="157"/>
      <c r="GH67" s="157"/>
      <c r="GI67" s="157"/>
      <c r="GJ67" s="157"/>
      <c r="GK67" s="157"/>
      <c r="GL67" s="157"/>
      <c r="GM67" s="157"/>
      <c r="GN67" s="157"/>
      <c r="GO67" s="157"/>
      <c r="GP67" s="157"/>
      <c r="GQ67" s="157"/>
      <c r="GR67" s="157"/>
      <c r="GS67" s="157"/>
      <c r="GT67" s="157"/>
      <c r="GU67" s="157"/>
      <c r="GV67" s="157"/>
      <c r="GW67" s="157"/>
      <c r="GX67" s="157"/>
      <c r="GY67" s="157"/>
      <c r="GZ67" s="157"/>
      <c r="HA67" s="157"/>
      <c r="HB67" s="157"/>
      <c r="HC67" s="157"/>
      <c r="HD67" s="157"/>
      <c r="HE67" s="157"/>
      <c r="HF67" s="157"/>
      <c r="HG67" s="157"/>
      <c r="HH67" s="157"/>
      <c r="HI67" s="157"/>
      <c r="HJ67" s="157"/>
      <c r="HK67" s="157"/>
      <c r="HL67" s="157"/>
      <c r="HM67" s="157"/>
      <c r="HN67" s="157"/>
      <c r="HO67" s="157"/>
      <c r="HP67" s="157"/>
      <c r="HQ67" s="157"/>
      <c r="HR67" s="157"/>
      <c r="HS67" s="157"/>
      <c r="HT67" s="157"/>
      <c r="HU67" s="157"/>
      <c r="HV67" s="157"/>
      <c r="HW67" s="157"/>
      <c r="HX67" s="157"/>
      <c r="HY67" s="157"/>
      <c r="HZ67" s="157"/>
      <c r="IA67" s="157"/>
      <c r="IB67" s="157"/>
      <c r="IC67" s="157"/>
      <c r="ID67" s="157"/>
      <c r="IE67" s="157"/>
      <c r="IF67" s="157"/>
      <c r="IG67" s="157"/>
      <c r="IH67" s="157"/>
      <c r="II67" s="157"/>
      <c r="IJ67" s="157"/>
      <c r="IK67" s="157"/>
      <c r="IL67" s="157"/>
      <c r="IM67" s="157"/>
      <c r="IN67" s="157"/>
      <c r="IO67" s="157"/>
      <c r="IP67" s="157"/>
      <c r="IQ67" s="157"/>
      <c r="IR67" s="157"/>
      <c r="IS67" s="157"/>
      <c r="IT67" s="157"/>
      <c r="IU67" s="157"/>
      <c r="IV67" s="157"/>
      <c r="IW67" s="157"/>
      <c r="IX67" s="157"/>
      <c r="IY67" s="157"/>
      <c r="IZ67" s="157"/>
      <c r="JA67" s="157"/>
      <c r="JB67" s="157"/>
      <c r="JC67" s="157"/>
      <c r="JD67" s="157"/>
      <c r="JE67" s="157"/>
      <c r="JF67" s="157"/>
      <c r="JG67" s="157"/>
      <c r="JH67" s="157"/>
      <c r="JI67" s="157"/>
      <c r="JJ67" s="157"/>
      <c r="JK67" s="157"/>
      <c r="JL67" s="157"/>
      <c r="JM67" s="157"/>
      <c r="JN67" s="157"/>
      <c r="JO67" s="157"/>
      <c r="JP67" s="157"/>
      <c r="JQ67" s="157"/>
      <c r="JR67" s="157"/>
      <c r="JS67" s="157"/>
      <c r="JT67" s="157"/>
      <c r="JU67" s="157"/>
      <c r="JV67" s="157"/>
      <c r="JW67" s="157"/>
      <c r="JX67" s="157"/>
      <c r="JY67" s="157"/>
      <c r="JZ67" s="157"/>
      <c r="KA67" s="157"/>
      <c r="KB67" s="157"/>
      <c r="KC67" s="157"/>
      <c r="KD67" s="157"/>
      <c r="KE67" s="157"/>
      <c r="KF67" s="157"/>
      <c r="KG67" s="157"/>
      <c r="KH67" s="157"/>
      <c r="KI67" s="157"/>
      <c r="KJ67" s="157"/>
      <c r="KK67" s="157"/>
      <c r="KL67" s="157"/>
      <c r="KM67" s="157"/>
      <c r="KN67" s="157"/>
      <c r="KO67" s="157"/>
      <c r="KP67" s="157"/>
      <c r="KQ67" s="157"/>
      <c r="KR67" s="157"/>
      <c r="KS67" s="157"/>
      <c r="KT67" s="157"/>
      <c r="KU67" s="157"/>
      <c r="KV67" s="157"/>
      <c r="KW67" s="157"/>
      <c r="KX67" s="157"/>
      <c r="KY67" s="157"/>
      <c r="KZ67" s="157"/>
      <c r="LA67" s="157"/>
      <c r="LB67" s="157"/>
      <c r="LC67" s="157"/>
      <c r="LD67" s="157"/>
      <c r="LE67" s="157"/>
      <c r="LF67" s="157"/>
      <c r="LG67" s="157"/>
      <c r="LH67" s="157"/>
      <c r="LI67" s="157"/>
      <c r="LJ67" s="157"/>
      <c r="LK67" s="157"/>
      <c r="LL67" s="157"/>
      <c r="LM67" s="157"/>
      <c r="LN67" s="157"/>
      <c r="LO67" s="157"/>
      <c r="LP67" s="157"/>
      <c r="LQ67" s="157"/>
      <c r="LR67" s="157"/>
      <c r="LS67" s="157"/>
      <c r="LT67" s="157"/>
      <c r="LU67" s="157"/>
      <c r="LV67" s="157"/>
      <c r="LW67" s="157"/>
      <c r="LX67" s="157"/>
      <c r="LY67" s="157"/>
      <c r="LZ67" s="157"/>
      <c r="MA67" s="157"/>
      <c r="MB67" s="157"/>
      <c r="MC67" s="157"/>
      <c r="MD67" s="157"/>
      <c r="ME67" s="157"/>
      <c r="MF67" s="157"/>
      <c r="MG67" s="157"/>
      <c r="MH67" s="157"/>
      <c r="MI67" s="157"/>
      <c r="MJ67" s="157"/>
      <c r="MK67" s="157"/>
      <c r="ML67" s="157"/>
      <c r="MM67" s="157"/>
      <c r="MN67" s="157"/>
      <c r="MO67" s="157"/>
      <c r="MP67" s="157"/>
      <c r="MQ67" s="157"/>
      <c r="MR67" s="157"/>
      <c r="MS67" s="157"/>
      <c r="MT67" s="157"/>
      <c r="MU67" s="157"/>
      <c r="MV67" s="157"/>
      <c r="MW67" s="157"/>
      <c r="MX67" s="157"/>
      <c r="MY67" s="157"/>
      <c r="MZ67" s="157"/>
      <c r="NA67" s="157"/>
      <c r="NB67" s="157"/>
      <c r="NC67" s="157"/>
      <c r="ND67" s="157"/>
      <c r="NE67" s="157"/>
      <c r="NF67" s="157"/>
      <c r="NG67" s="157"/>
      <c r="NH67" s="157"/>
      <c r="NI67" s="157"/>
      <c r="NJ67" s="157"/>
      <c r="NK67" s="157"/>
      <c r="NL67" s="157"/>
      <c r="NM67" s="157"/>
      <c r="NN67" s="157"/>
      <c r="NO67" s="157"/>
      <c r="NP67" s="157"/>
      <c r="NQ67" s="157"/>
      <c r="NR67" s="157"/>
      <c r="NS67" s="157"/>
      <c r="NT67" s="157"/>
      <c r="NU67" s="157"/>
      <c r="NV67" s="157"/>
      <c r="NW67" s="157"/>
      <c r="NX67" s="157"/>
      <c r="NY67" s="157"/>
      <c r="NZ67" s="157"/>
      <c r="OA67" s="157"/>
      <c r="OB67" s="157"/>
      <c r="OC67" s="157"/>
      <c r="OD67" s="157"/>
      <c r="OE67" s="157"/>
      <c r="OF67" s="157"/>
      <c r="OG67" s="157"/>
      <c r="OH67" s="157"/>
      <c r="OI67" s="157"/>
      <c r="OJ67" s="157"/>
      <c r="OK67" s="157"/>
      <c r="OL67" s="157"/>
      <c r="OM67" s="157"/>
      <c r="ON67" s="157"/>
      <c r="OO67" s="157"/>
      <c r="OP67" s="157"/>
      <c r="OQ67" s="157"/>
      <c r="OR67" s="157"/>
      <c r="OS67" s="157"/>
      <c r="OT67" s="157"/>
      <c r="OU67" s="157"/>
      <c r="OV67" s="157"/>
      <c r="OW67" s="157"/>
      <c r="OX67" s="157"/>
      <c r="OY67" s="157"/>
      <c r="OZ67" s="157"/>
      <c r="PA67" s="157"/>
      <c r="PB67" s="157"/>
      <c r="PC67" s="157"/>
      <c r="PD67" s="157"/>
      <c r="PE67" s="157"/>
      <c r="PF67" s="157"/>
      <c r="PG67" s="157"/>
      <c r="PH67" s="157"/>
      <c r="PI67" s="157"/>
      <c r="PJ67" s="157"/>
      <c r="PK67" s="157"/>
      <c r="PL67" s="157"/>
      <c r="PM67" s="157"/>
      <c r="PN67" s="157"/>
      <c r="PO67" s="157"/>
      <c r="PP67" s="157"/>
      <c r="PQ67" s="157"/>
      <c r="PR67" s="157"/>
      <c r="PS67" s="157"/>
      <c r="PT67" s="157"/>
      <c r="PU67" s="157"/>
      <c r="PV67" s="157"/>
      <c r="PW67" s="157"/>
      <c r="PX67" s="157"/>
      <c r="PY67" s="157"/>
      <c r="PZ67" s="157"/>
      <c r="QA67" s="157"/>
      <c r="QB67" s="157"/>
      <c r="QC67" s="157"/>
      <c r="QD67" s="157"/>
      <c r="QE67" s="157"/>
      <c r="QF67" s="157"/>
      <c r="QG67" s="157"/>
      <c r="QH67" s="157"/>
      <c r="QI67" s="157"/>
      <c r="QJ67" s="157"/>
      <c r="QK67" s="157"/>
      <c r="QL67" s="157"/>
      <c r="QM67" s="157"/>
      <c r="QN67" s="157"/>
      <c r="QO67" s="157"/>
      <c r="QP67" s="157"/>
      <c r="QQ67" s="157"/>
      <c r="QR67" s="157"/>
      <c r="QS67" s="157"/>
      <c r="QT67" s="157"/>
      <c r="QU67" s="157"/>
      <c r="QV67" s="157"/>
      <c r="QW67" s="157"/>
      <c r="QX67" s="157"/>
      <c r="QY67" s="157"/>
      <c r="QZ67" s="157"/>
      <c r="RA67" s="157"/>
      <c r="RB67" s="157"/>
      <c r="RC67" s="157"/>
      <c r="RD67" s="157"/>
      <c r="RE67" s="157"/>
      <c r="RF67" s="157"/>
      <c r="RG67" s="157"/>
      <c r="RH67" s="157"/>
      <c r="RI67" s="157"/>
      <c r="RJ67" s="157"/>
      <c r="RK67" s="157"/>
      <c r="RL67" s="157"/>
      <c r="RM67" s="157"/>
      <c r="RN67" s="157"/>
      <c r="RO67" s="157"/>
      <c r="RP67" s="157"/>
      <c r="RQ67" s="157"/>
      <c r="RR67" s="157"/>
      <c r="RS67" s="157"/>
      <c r="RT67" s="157"/>
      <c r="RU67" s="157"/>
      <c r="RV67" s="157"/>
      <c r="RW67" s="157"/>
      <c r="RX67" s="157"/>
      <c r="RY67" s="157"/>
      <c r="RZ67" s="157"/>
      <c r="SA67" s="157"/>
      <c r="SB67" s="157"/>
      <c r="SC67" s="157"/>
      <c r="SD67" s="157"/>
      <c r="SE67" s="157"/>
      <c r="SF67" s="157"/>
      <c r="SG67" s="157"/>
      <c r="SH67" s="157"/>
      <c r="SI67" s="157"/>
      <c r="SJ67" s="157"/>
      <c r="SK67" s="157"/>
      <c r="SL67" s="157"/>
      <c r="SM67" s="157"/>
      <c r="SN67" s="157"/>
      <c r="SO67" s="157"/>
      <c r="SP67" s="157"/>
      <c r="SQ67" s="157"/>
      <c r="SR67" s="157"/>
      <c r="SS67" s="157"/>
      <c r="ST67" s="157"/>
      <c r="SU67" s="157"/>
      <c r="SV67" s="157"/>
      <c r="SW67" s="157"/>
      <c r="SX67" s="157"/>
      <c r="SY67" s="157"/>
      <c r="SZ67" s="157"/>
      <c r="TA67" s="157"/>
      <c r="TB67" s="157"/>
      <c r="TC67" s="157"/>
      <c r="TD67" s="157"/>
      <c r="TE67" s="157"/>
      <c r="TF67" s="157"/>
      <c r="TG67" s="157"/>
      <c r="TH67" s="157"/>
      <c r="TI67" s="157"/>
      <c r="TJ67" s="157"/>
      <c r="TK67" s="157"/>
      <c r="TL67" s="157"/>
      <c r="TM67" s="157"/>
      <c r="TN67" s="157"/>
      <c r="TO67" s="157"/>
      <c r="TP67" s="157"/>
      <c r="TQ67" s="157"/>
      <c r="TR67" s="157"/>
      <c r="TS67" s="157"/>
      <c r="TT67" s="157"/>
      <c r="TU67" s="157"/>
      <c r="TV67" s="157"/>
      <c r="TW67" s="157"/>
      <c r="TX67" s="157"/>
      <c r="TY67" s="157"/>
      <c r="TZ67" s="157"/>
      <c r="UA67" s="157"/>
      <c r="UB67" s="157"/>
      <c r="UC67" s="157"/>
      <c r="UD67" s="157"/>
      <c r="UE67" s="157"/>
      <c r="UF67" s="157"/>
      <c r="UG67" s="157"/>
      <c r="UH67" s="157"/>
      <c r="UI67" s="157"/>
      <c r="UJ67" s="157"/>
      <c r="UK67" s="157"/>
      <c r="UL67" s="157"/>
      <c r="UM67" s="157"/>
      <c r="UN67" s="157"/>
      <c r="UO67" s="157"/>
      <c r="UP67" s="157"/>
      <c r="UQ67" s="157"/>
      <c r="UR67" s="157"/>
      <c r="US67" s="157"/>
      <c r="UT67" s="157"/>
      <c r="UU67" s="157"/>
      <c r="UV67" s="157"/>
      <c r="UW67" s="157"/>
      <c r="UX67" s="157"/>
      <c r="UY67" s="157"/>
      <c r="UZ67" s="157"/>
      <c r="VA67" s="157"/>
      <c r="VB67" s="157"/>
      <c r="VC67" s="157"/>
      <c r="VD67" s="157"/>
      <c r="VE67" s="157"/>
      <c r="VF67" s="157"/>
      <c r="VG67" s="157"/>
      <c r="VH67" s="157"/>
      <c r="VI67" s="157"/>
      <c r="VJ67" s="157"/>
      <c r="VK67" s="157"/>
      <c r="VL67" s="157"/>
      <c r="VM67" s="157"/>
      <c r="VN67" s="157"/>
      <c r="VO67" s="157"/>
      <c r="VP67" s="157"/>
      <c r="VQ67" s="157"/>
      <c r="VR67" s="157"/>
      <c r="VS67" s="157"/>
      <c r="VT67" s="157"/>
      <c r="VU67" s="157"/>
      <c r="VV67" s="157"/>
      <c r="VW67" s="157"/>
      <c r="VX67" s="157"/>
      <c r="VY67" s="157"/>
      <c r="VZ67" s="157"/>
      <c r="WA67" s="157"/>
      <c r="WB67" s="157"/>
      <c r="WC67" s="157"/>
      <c r="WD67" s="157"/>
      <c r="WE67" s="157"/>
      <c r="WF67" s="157"/>
      <c r="WG67" s="157"/>
      <c r="WH67" s="157"/>
      <c r="WI67" s="157"/>
      <c r="WJ67" s="157"/>
      <c r="WK67" s="157"/>
      <c r="WL67" s="157"/>
      <c r="WM67" s="157"/>
      <c r="WN67" s="157"/>
      <c r="WO67" s="157"/>
      <c r="WP67" s="157"/>
      <c r="WQ67" s="157"/>
      <c r="WR67" s="157"/>
      <c r="WS67" s="157"/>
      <c r="WT67" s="157"/>
      <c r="WU67" s="157"/>
      <c r="WV67" s="157"/>
      <c r="WW67" s="157"/>
      <c r="WX67" s="157"/>
      <c r="WY67" s="157"/>
      <c r="WZ67" s="157"/>
      <c r="XA67" s="157"/>
      <c r="XB67" s="157"/>
      <c r="XC67" s="157"/>
      <c r="XD67" s="157"/>
      <c r="XE67" s="157"/>
      <c r="XF67" s="157"/>
      <c r="XG67" s="157"/>
      <c r="XH67" s="157"/>
      <c r="XI67" s="157"/>
      <c r="XJ67" s="157"/>
      <c r="XK67" s="157"/>
      <c r="XL67" s="157"/>
      <c r="XM67" s="157"/>
      <c r="XN67" s="157"/>
      <c r="XO67" s="157"/>
      <c r="XP67" s="157"/>
      <c r="XQ67" s="157"/>
      <c r="XR67" s="157"/>
      <c r="XS67" s="157"/>
      <c r="XT67" s="157"/>
      <c r="XU67" s="157"/>
      <c r="XV67" s="157"/>
      <c r="XW67" s="157"/>
      <c r="XX67" s="157"/>
      <c r="XY67" s="157"/>
      <c r="XZ67" s="157"/>
      <c r="YA67" s="157"/>
      <c r="YB67" s="157"/>
      <c r="YC67" s="157"/>
      <c r="YD67" s="157"/>
      <c r="YE67" s="157"/>
      <c r="YF67" s="157"/>
      <c r="YG67" s="157"/>
      <c r="YH67" s="157"/>
      <c r="YI67" s="157"/>
      <c r="YJ67" s="157"/>
      <c r="YK67" s="157"/>
      <c r="YL67" s="157"/>
      <c r="YM67" s="157"/>
      <c r="YN67" s="157"/>
      <c r="YO67" s="157"/>
      <c r="YP67" s="157"/>
      <c r="YQ67" s="157"/>
      <c r="YR67" s="157"/>
      <c r="YS67" s="157"/>
      <c r="YT67" s="157"/>
      <c r="YU67" s="157"/>
      <c r="YV67" s="157"/>
      <c r="YW67" s="157"/>
      <c r="YX67" s="157"/>
      <c r="YY67" s="157"/>
      <c r="YZ67" s="157"/>
      <c r="ZA67" s="157"/>
      <c r="ZB67" s="157"/>
      <c r="ZC67" s="157"/>
      <c r="ZD67" s="157"/>
      <c r="ZE67" s="157"/>
      <c r="ZF67" s="157"/>
      <c r="ZG67" s="157"/>
      <c r="ZH67" s="157"/>
      <c r="ZI67" s="157"/>
      <c r="ZJ67" s="157"/>
      <c r="ZK67" s="157"/>
      <c r="ZL67" s="157"/>
      <c r="ZM67" s="157"/>
      <c r="ZN67" s="157"/>
      <c r="ZO67" s="157"/>
      <c r="ZP67" s="157"/>
      <c r="ZQ67" s="157"/>
      <c r="ZR67" s="157"/>
      <c r="ZS67" s="157"/>
      <c r="ZT67" s="157"/>
      <c r="ZU67" s="157"/>
      <c r="ZV67" s="157"/>
      <c r="ZW67" s="157"/>
      <c r="ZX67" s="157"/>
      <c r="ZY67" s="157"/>
      <c r="ZZ67" s="157"/>
      <c r="AAA67" s="157"/>
      <c r="AAB67" s="157"/>
      <c r="AAC67" s="157"/>
      <c r="AAD67" s="157"/>
      <c r="AAE67" s="157"/>
      <c r="AAF67" s="157"/>
      <c r="AAG67" s="157"/>
      <c r="AAH67" s="157"/>
      <c r="AAI67" s="157"/>
      <c r="AAJ67" s="157"/>
      <c r="AAK67" s="157"/>
      <c r="AAL67" s="157"/>
      <c r="AAM67" s="157"/>
      <c r="AAN67" s="157"/>
      <c r="AAO67" s="157"/>
      <c r="AAP67" s="157"/>
      <c r="AAQ67" s="157"/>
      <c r="AAR67" s="157"/>
      <c r="AAS67" s="157"/>
      <c r="AAT67" s="157"/>
      <c r="AAU67" s="157"/>
      <c r="AAV67" s="157"/>
      <c r="AAW67" s="157"/>
      <c r="AAX67" s="157"/>
      <c r="AAY67" s="157"/>
      <c r="AAZ67" s="157"/>
      <c r="ABA67" s="157"/>
      <c r="ABB67" s="157"/>
      <c r="ABC67" s="157"/>
      <c r="ABD67" s="157"/>
      <c r="ABE67" s="157"/>
      <c r="ABF67" s="157"/>
      <c r="ABG67" s="157"/>
      <c r="ABH67" s="157"/>
      <c r="ABI67" s="157"/>
      <c r="ABJ67" s="157"/>
      <c r="ABK67" s="157"/>
      <c r="ABL67" s="157"/>
      <c r="ABM67" s="157"/>
      <c r="ABN67" s="157"/>
      <c r="ABO67" s="157"/>
      <c r="ABP67" s="157"/>
      <c r="ABQ67" s="157"/>
      <c r="ABR67" s="157"/>
      <c r="ABS67" s="157"/>
      <c r="ABT67" s="157"/>
      <c r="ABU67" s="157"/>
      <c r="ABV67" s="157"/>
      <c r="ABW67" s="157"/>
      <c r="ABX67" s="157"/>
      <c r="ABY67" s="157"/>
      <c r="ABZ67" s="157"/>
      <c r="ACA67" s="157"/>
      <c r="ACB67" s="157"/>
      <c r="ACC67" s="157"/>
      <c r="ACD67" s="157"/>
      <c r="ACE67" s="157"/>
      <c r="ACF67" s="157"/>
      <c r="ACG67" s="157"/>
      <c r="ACH67" s="157"/>
      <c r="ACI67" s="157"/>
      <c r="ACJ67" s="157"/>
      <c r="ACK67" s="157"/>
      <c r="ACL67" s="157"/>
      <c r="ACM67" s="157"/>
      <c r="ACN67" s="157"/>
      <c r="ACO67" s="157"/>
      <c r="ACP67" s="157"/>
      <c r="ACQ67" s="157"/>
      <c r="ACR67" s="157"/>
      <c r="ACS67" s="157"/>
      <c r="ACT67" s="157"/>
      <c r="ACU67" s="157"/>
      <c r="ACV67" s="157"/>
      <c r="ACW67" s="157"/>
      <c r="ACX67" s="157"/>
      <c r="ACY67" s="157"/>
      <c r="ACZ67" s="157"/>
      <c r="ADA67" s="157"/>
      <c r="ADB67" s="157"/>
      <c r="ADC67" s="157"/>
      <c r="ADD67" s="157"/>
      <c r="ADE67" s="157"/>
      <c r="ADF67" s="157"/>
      <c r="ADG67" s="157"/>
      <c r="ADH67" s="157"/>
      <c r="ADI67" s="157"/>
      <c r="ADJ67" s="157"/>
      <c r="ADK67" s="157"/>
      <c r="ADL67" s="157"/>
      <c r="ADM67" s="157"/>
      <c r="ADN67" s="157"/>
      <c r="ADO67" s="157"/>
      <c r="ADP67" s="157"/>
      <c r="ADQ67" s="157"/>
      <c r="ADR67" s="157"/>
      <c r="ADS67" s="157"/>
      <c r="ADT67" s="157"/>
      <c r="ADU67" s="157"/>
      <c r="ADV67" s="157"/>
      <c r="ADW67" s="157"/>
      <c r="ADX67" s="157"/>
      <c r="ADY67" s="157"/>
      <c r="ADZ67" s="157"/>
      <c r="AEA67" s="157"/>
      <c r="AEB67" s="157"/>
      <c r="AEC67" s="157"/>
      <c r="AED67" s="157"/>
      <c r="AEE67" s="157"/>
      <c r="AEF67" s="157"/>
      <c r="AEG67" s="157"/>
      <c r="AEH67" s="157"/>
      <c r="AEI67" s="157"/>
      <c r="AEJ67" s="157"/>
      <c r="AEK67" s="157"/>
      <c r="AEL67" s="157"/>
      <c r="AEM67" s="157"/>
      <c r="AEN67" s="157"/>
      <c r="AEO67" s="157"/>
      <c r="AEP67" s="157"/>
      <c r="AEQ67" s="157"/>
      <c r="AER67" s="157"/>
      <c r="AES67" s="157"/>
      <c r="AET67" s="157"/>
      <c r="AEU67" s="157"/>
      <c r="AEV67" s="157"/>
      <c r="AEW67" s="157"/>
      <c r="AEX67" s="157"/>
      <c r="AEY67" s="157"/>
      <c r="AEZ67" s="157"/>
      <c r="AFA67" s="157"/>
      <c r="AFB67" s="157"/>
      <c r="AFC67" s="157"/>
      <c r="AFD67" s="157"/>
      <c r="AFE67" s="157"/>
      <c r="AFF67" s="157"/>
      <c r="AFG67" s="157"/>
      <c r="AFH67" s="157"/>
      <c r="AFI67" s="157"/>
      <c r="AFJ67" s="157"/>
      <c r="AFK67" s="157"/>
      <c r="AFL67" s="157"/>
      <c r="AFM67" s="157"/>
      <c r="AFN67" s="157"/>
      <c r="AFO67" s="157"/>
      <c r="AFP67" s="157"/>
      <c r="AFQ67" s="157"/>
      <c r="AFR67" s="157"/>
      <c r="AFS67" s="157"/>
      <c r="AFT67" s="157"/>
      <c r="AFU67" s="157"/>
      <c r="AFV67" s="157"/>
      <c r="AFW67" s="157"/>
      <c r="AFX67" s="157"/>
      <c r="AFY67" s="157"/>
      <c r="AFZ67" s="157"/>
      <c r="AGA67" s="157"/>
      <c r="AGB67" s="157"/>
      <c r="AGC67" s="157"/>
      <c r="AGD67" s="157"/>
      <c r="AGE67" s="157"/>
      <c r="AGF67" s="157"/>
      <c r="AGG67" s="157"/>
      <c r="AGH67" s="157"/>
      <c r="AGI67" s="157"/>
      <c r="AGJ67" s="157"/>
      <c r="AGK67" s="157"/>
      <c r="AGL67" s="157"/>
      <c r="AGM67" s="157"/>
      <c r="AGN67" s="157"/>
      <c r="AGO67" s="157"/>
      <c r="AGP67" s="157"/>
      <c r="AGQ67" s="157"/>
      <c r="AGR67" s="157"/>
      <c r="AGS67" s="157"/>
      <c r="AGT67" s="157"/>
      <c r="AGU67" s="157"/>
      <c r="AGV67" s="157"/>
      <c r="AGW67" s="157"/>
      <c r="AGX67" s="157"/>
      <c r="AGY67" s="157"/>
      <c r="AGZ67" s="157"/>
      <c r="AHA67" s="157"/>
      <c r="AHB67" s="157"/>
      <c r="AHC67" s="157"/>
      <c r="AHD67" s="157"/>
      <c r="AHE67" s="157"/>
      <c r="AHF67" s="157"/>
      <c r="AHG67" s="157"/>
      <c r="AHH67" s="157"/>
      <c r="AHI67" s="157"/>
      <c r="AHJ67" s="157"/>
      <c r="AHK67" s="157"/>
      <c r="AHL67" s="157"/>
      <c r="AHM67" s="157"/>
      <c r="AHN67" s="157"/>
      <c r="AHO67" s="157"/>
      <c r="AHP67" s="157"/>
      <c r="AHQ67" s="157"/>
      <c r="AHR67" s="157"/>
      <c r="AHS67" s="157"/>
      <c r="AHT67" s="157"/>
      <c r="AHU67" s="157"/>
      <c r="AHV67" s="157"/>
      <c r="AHW67" s="157"/>
      <c r="AHX67" s="157"/>
      <c r="AHY67" s="157"/>
      <c r="AHZ67" s="157"/>
      <c r="AIA67" s="157"/>
      <c r="AIB67" s="157"/>
      <c r="AIC67" s="157"/>
      <c r="AID67" s="157"/>
      <c r="AIE67" s="157"/>
      <c r="AIF67" s="157"/>
      <c r="AIG67" s="157"/>
      <c r="AIH67" s="157"/>
      <c r="AII67" s="157"/>
      <c r="AIJ67" s="157"/>
      <c r="AIK67" s="157"/>
      <c r="AIL67" s="157"/>
      <c r="AIM67" s="157"/>
      <c r="AIN67" s="157"/>
      <c r="AIO67" s="157"/>
      <c r="AIP67" s="157"/>
      <c r="AIQ67" s="157"/>
      <c r="AIR67" s="157"/>
      <c r="AIS67" s="157"/>
      <c r="AIT67" s="157"/>
      <c r="AIU67" s="157"/>
      <c r="AIV67" s="157"/>
      <c r="AIW67" s="157"/>
      <c r="AIX67" s="157"/>
      <c r="AIY67" s="157"/>
      <c r="AIZ67" s="157"/>
      <c r="AJA67" s="157"/>
      <c r="AJB67" s="157"/>
      <c r="AJC67" s="157"/>
      <c r="AJD67" s="157"/>
      <c r="AJE67" s="157"/>
      <c r="AJF67" s="157"/>
      <c r="AJG67" s="157"/>
      <c r="AJH67" s="157"/>
      <c r="AJI67" s="157"/>
      <c r="AJJ67" s="157"/>
      <c r="AJK67" s="157"/>
      <c r="AJL67" s="157"/>
      <c r="AJM67" s="157"/>
      <c r="AJN67" s="157"/>
      <c r="AJO67" s="157"/>
      <c r="AJP67" s="157"/>
      <c r="AJQ67" s="157"/>
      <c r="AJR67" s="157"/>
      <c r="AJS67" s="157"/>
      <c r="AJT67" s="157"/>
      <c r="AJU67" s="157"/>
      <c r="AJV67" s="157"/>
      <c r="AJW67" s="157"/>
      <c r="AJX67" s="157"/>
      <c r="AJY67" s="157"/>
      <c r="AJZ67" s="157"/>
      <c r="AKA67" s="157"/>
      <c r="AKB67" s="157"/>
      <c r="AKC67" s="157"/>
      <c r="AKD67" s="157"/>
      <c r="AKE67" s="157"/>
      <c r="AKF67" s="157"/>
      <c r="AKG67" s="157"/>
      <c r="AKH67" s="157"/>
      <c r="AKI67" s="157"/>
      <c r="AKJ67" s="157"/>
      <c r="AKK67" s="157"/>
      <c r="AKL67" s="157"/>
      <c r="AKM67" s="157"/>
      <c r="AKN67" s="157"/>
      <c r="AKO67" s="157"/>
      <c r="AKP67" s="157"/>
      <c r="AKQ67" s="157"/>
      <c r="AKR67" s="157"/>
      <c r="AKS67" s="157"/>
      <c r="AKT67" s="157"/>
      <c r="AKU67" s="157"/>
      <c r="AKV67" s="157"/>
      <c r="AKW67" s="157"/>
      <c r="AKX67" s="157"/>
      <c r="AKY67" s="157"/>
      <c r="AKZ67" s="157"/>
      <c r="ALA67" s="157"/>
      <c r="ALB67" s="157"/>
      <c r="ALC67" s="157"/>
      <c r="ALD67" s="157"/>
      <c r="ALE67" s="157"/>
      <c r="ALF67" s="157"/>
      <c r="ALG67" s="157"/>
      <c r="ALH67" s="157"/>
      <c r="ALI67" s="157"/>
      <c r="ALJ67" s="157"/>
      <c r="ALK67" s="157"/>
      <c r="ALL67" s="157"/>
      <c r="ALM67" s="157"/>
      <c r="ALN67" s="157"/>
      <c r="ALO67" s="157"/>
      <c r="ALP67" s="157"/>
      <c r="ALQ67" s="157"/>
      <c r="ALR67" s="157"/>
      <c r="ALS67" s="157"/>
      <c r="ALT67" s="157"/>
      <c r="ALU67" s="157"/>
      <c r="ALV67" s="157"/>
      <c r="ALW67" s="157"/>
      <c r="ALX67" s="157"/>
      <c r="ALY67" s="157"/>
      <c r="ALZ67" s="157"/>
      <c r="AMA67" s="157"/>
      <c r="AMB67" s="157"/>
    </row>
    <row r="68" spans="1:1016" ht="43.25" customHeight="1" thickBot="1" x14ac:dyDescent="0.35">
      <c r="A68" s="250" t="b">
        <f>'Data HANDS OFF'!X10</f>
        <v>0</v>
      </c>
      <c r="B68" s="251"/>
      <c r="C68" s="251"/>
      <c r="D68" s="251"/>
      <c r="E68" s="251"/>
      <c r="F68" s="251"/>
      <c r="G68" s="247" t="str">
        <f>'Data HANDS OFF'!AD49</f>
        <v>1) Die ersten "JJJJMMTT" sind das Datum der ERSTeinreichung. Dieser Startcode bleibt während dem ganzen Studium gleich!
2) Es folgt 6-stellige  "_Studiengangskennung_" wie genannt.  3) Name analog zu Beispiel
4) _ver.JJJJMMTT für das Datum einer jeweiligen Änderung, also dem aktuellen Stand.</v>
      </c>
      <c r="H68" s="247"/>
      <c r="I68" s="247"/>
      <c r="J68" s="247"/>
      <c r="K68" s="247"/>
      <c r="L68" s="247"/>
      <c r="M68" s="247"/>
      <c r="N68" s="168"/>
      <c r="O68" s="217"/>
      <c r="P68" s="112"/>
      <c r="Q68" s="113"/>
    </row>
    <row r="69" spans="1:1016" ht="26.75" customHeight="1" x14ac:dyDescent="0.3">
      <c r="A69" s="197"/>
      <c r="B69" s="248"/>
      <c r="C69" s="248"/>
      <c r="D69" s="248"/>
      <c r="E69" s="249"/>
      <c r="F69" s="169"/>
      <c r="G69" s="257" t="str">
        <f>'Data HANDS OFF'!AD48</f>
        <v>↓↓ Ihr gerade verwendeter Dateiname: ↓↓     (F9 - Taste auf Tastatur zum Aktualisieren drücken!)</v>
      </c>
      <c r="H69" s="257"/>
      <c r="I69" s="257"/>
      <c r="J69" s="257"/>
      <c r="K69" s="257"/>
      <c r="L69" s="257"/>
      <c r="M69" s="257"/>
      <c r="N69" s="168"/>
      <c r="O69" s="217"/>
      <c r="P69" s="112"/>
      <c r="Q69" s="113"/>
    </row>
    <row r="70" spans="1:1016" ht="46.25" customHeight="1" thickBot="1" x14ac:dyDescent="0.35">
      <c r="A70" s="170" t="str">
        <f>'Data HANDS OFF'!AD33</f>
        <v>Fachstudienberatung u/o.  Schriftführung Prüfungsausschuss  / Prüfungsausschuss: Unterschrift /Datum</v>
      </c>
      <c r="B70" s="171" t="str">
        <f>'Data HANDS OFF'!AD34</f>
        <v>Studierender: Unterschrift /Datum</v>
      </c>
      <c r="C70" s="172"/>
      <c r="D70" s="172"/>
      <c r="E70" s="173"/>
      <c r="F70" s="174"/>
      <c r="G70" s="175" t="str">
        <f ca="1">MID(CELL("Dateiname",A1),SEARCH("[",CELL("Dateiname",A1),1)+1,SEARCH("]",CELL("Dateiname",A1),1)-SEARCH("[",CELL("Dateiname",A1),1)-1)</f>
        <v>20221206_SPRXSc_NN.VN_ver.20221206-Weiterentwicklung.xlsx</v>
      </c>
      <c r="H70" s="176"/>
      <c r="I70" s="176"/>
      <c r="J70" s="169"/>
      <c r="K70" s="169"/>
      <c r="L70" s="169"/>
      <c r="M70" s="169"/>
      <c r="N70" s="169"/>
      <c r="O70" s="217"/>
      <c r="P70" s="112"/>
      <c r="Q70" s="113"/>
    </row>
    <row r="71" spans="1:1016" ht="12" customHeight="1" x14ac:dyDescent="0.35">
      <c r="A71" s="177"/>
      <c r="B71" s="178"/>
      <c r="C71" s="178"/>
      <c r="D71" s="178"/>
      <c r="E71" s="178"/>
      <c r="F71" s="179"/>
      <c r="G71" s="179"/>
      <c r="H71" s="179"/>
      <c r="I71" s="179"/>
      <c r="J71" s="180"/>
      <c r="K71" s="181"/>
      <c r="L71" s="181"/>
      <c r="M71" s="181"/>
      <c r="N71" s="182" t="str">
        <f>'Data HANDS OFF'!A10</f>
        <v>ver. 20220321 rev.20220321a rev.20221206</v>
      </c>
      <c r="O71" s="217"/>
      <c r="P71" s="112"/>
      <c r="Q71" s="113"/>
    </row>
    <row r="72" spans="1:1016" ht="14" customHeight="1" x14ac:dyDescent="0.3"/>
    <row r="77" spans="1:1016" ht="14" customHeight="1" x14ac:dyDescent="0.3"/>
    <row r="78" spans="1:1016" ht="14.4" customHeight="1" x14ac:dyDescent="0.3"/>
    <row r="79" spans="1:1016" ht="14" customHeight="1" x14ac:dyDescent="0.3"/>
    <row r="80" spans="1:1016" ht="14.4" customHeight="1" x14ac:dyDescent="0.3"/>
  </sheetData>
  <sheetProtection algorithmName="SHA-512" hashValue="FyDKnNtKxCdhe8n2wSEIU9FQn3UGjFoEIiDm8Z0aAP7xyr5CMV1J51wYIZovNv6mHWbZrNbvEaAltpNQDY4LtQ==" saltValue="GT6nZqsQXyZ0RMuiFCMU6A==" spinCount="100000" sheet="1" selectLockedCells="1"/>
  <mergeCells count="57">
    <mergeCell ref="B2:B6"/>
    <mergeCell ref="A49:G50"/>
    <mergeCell ref="H49:I50"/>
    <mergeCell ref="N19:N20"/>
    <mergeCell ref="H7:I7"/>
    <mergeCell ref="F1:I1"/>
    <mergeCell ref="B1:E1"/>
    <mergeCell ref="C2:F2"/>
    <mergeCell ref="C4:F4"/>
    <mergeCell ref="C6:F6"/>
    <mergeCell ref="I6:K6"/>
    <mergeCell ref="I5:K5"/>
    <mergeCell ref="I4:K4"/>
    <mergeCell ref="I2:M2"/>
    <mergeCell ref="M1:N1"/>
    <mergeCell ref="N29:N30"/>
    <mergeCell ref="N49:N50"/>
    <mergeCell ref="O58:O71"/>
    <mergeCell ref="G68:M68"/>
    <mergeCell ref="B69:E69"/>
    <mergeCell ref="A68:F68"/>
    <mergeCell ref="A67:N67"/>
    <mergeCell ref="A56:E58"/>
    <mergeCell ref="G69:M69"/>
    <mergeCell ref="N54:N55"/>
    <mergeCell ref="A9:I10"/>
    <mergeCell ref="A19:I20"/>
    <mergeCell ref="A29:I30"/>
    <mergeCell ref="A39:I40"/>
    <mergeCell ref="J39:J40"/>
    <mergeCell ref="K39:K40"/>
    <mergeCell ref="J29:J30"/>
    <mergeCell ref="K29:K30"/>
    <mergeCell ref="J19:J20"/>
    <mergeCell ref="K19:K20"/>
    <mergeCell ref="J49:K50"/>
    <mergeCell ref="A54:I55"/>
    <mergeCell ref="J54:K55"/>
    <mergeCell ref="N39:N40"/>
    <mergeCell ref="J9:J10"/>
    <mergeCell ref="H4:H6"/>
    <mergeCell ref="P9:P10"/>
    <mergeCell ref="O19:O20"/>
    <mergeCell ref="P19:P20"/>
    <mergeCell ref="O29:O30"/>
    <mergeCell ref="P29:P30"/>
    <mergeCell ref="O2:O8"/>
    <mergeCell ref="I3:J3"/>
    <mergeCell ref="N9:N10"/>
    <mergeCell ref="K9:K10"/>
    <mergeCell ref="O9:O10"/>
    <mergeCell ref="O39:O40"/>
    <mergeCell ref="P39:P40"/>
    <mergeCell ref="O49:O50"/>
    <mergeCell ref="P49:P50"/>
    <mergeCell ref="O54:O55"/>
    <mergeCell ref="P54:P55"/>
  </mergeCells>
  <conditionalFormatting sqref="M56:M58">
    <cfRule type="cellIs" dxfId="156" priority="281" operator="lessThan">
      <formula>1</formula>
    </cfRule>
  </conditionalFormatting>
  <conditionalFormatting sqref="M27:M28 A27:B28 G27:K28">
    <cfRule type="containsBlanks" dxfId="155" priority="256">
      <formula>LEN(TRIM(A27))=0</formula>
    </cfRule>
  </conditionalFormatting>
  <conditionalFormatting sqref="A69:B69">
    <cfRule type="containsBlanks" dxfId="154" priority="257">
      <formula>LEN(TRIM(A69))=0</formula>
    </cfRule>
  </conditionalFormatting>
  <conditionalFormatting sqref="K18 B11 A16:B18 M11 M16:M18 M14 A14:B14 G11:K11 G14:K14 G16:K17 G18:I18">
    <cfRule type="containsBlanks" dxfId="153" priority="254">
      <formula>LEN(TRIM(A11))=0</formula>
    </cfRule>
  </conditionalFormatting>
  <conditionalFormatting sqref="A32:B33 A35:B38 G35:K38 G32:K33">
    <cfRule type="containsBlanks" dxfId="152" priority="252">
      <formula>LEN(TRIM(A32))=0</formula>
    </cfRule>
  </conditionalFormatting>
  <conditionalFormatting sqref="A31:B31 G31:K31">
    <cfRule type="containsBlanks" dxfId="151" priority="250">
      <formula>LEN(TRIM(A31))=0</formula>
    </cfRule>
  </conditionalFormatting>
  <conditionalFormatting sqref="A41:B44 A46:B48 G46:K48 G41:K44">
    <cfRule type="containsBlanks" dxfId="150" priority="248">
      <formula>LEN(TRIM(A41))=0</formula>
    </cfRule>
  </conditionalFormatting>
  <conditionalFormatting sqref="A51:B53 M51:M53 G51:K53">
    <cfRule type="containsBlanks" dxfId="149" priority="246">
      <formula>LEN(TRIM(A51))=0</formula>
    </cfRule>
  </conditionalFormatting>
  <conditionalFormatting sqref="M60:M66 A60:B66 G60:K66">
    <cfRule type="containsBlanks" dxfId="148" priority="244">
      <formula>LEN(TRIM(A60))=0</formula>
    </cfRule>
  </conditionalFormatting>
  <conditionalFormatting sqref="I2">
    <cfRule type="expression" dxfId="147" priority="980">
      <formula>ISBLANK(#REF!)</formula>
    </cfRule>
  </conditionalFormatting>
  <conditionalFormatting sqref="K1:L1">
    <cfRule type="expression" dxfId="146" priority="981">
      <formula>ISBLANK(#REF!)</formula>
    </cfRule>
  </conditionalFormatting>
  <conditionalFormatting sqref="J18">
    <cfRule type="containsBlanks" dxfId="145" priority="221">
      <formula>LEN(TRIM(J18))=0</formula>
    </cfRule>
  </conditionalFormatting>
  <conditionalFormatting sqref="L5">
    <cfRule type="expression" dxfId="144" priority="993">
      <formula>ISBLANK(O2)</formula>
    </cfRule>
  </conditionalFormatting>
  <conditionalFormatting sqref="L4">
    <cfRule type="expression" dxfId="143" priority="998">
      <formula>ISBLANK(J1)</formula>
    </cfRule>
  </conditionalFormatting>
  <conditionalFormatting sqref="A15:B15 M15 G15:K15">
    <cfRule type="containsBlanks" dxfId="142" priority="187">
      <formula>LEN(TRIM(A15))=0</formula>
    </cfRule>
  </conditionalFormatting>
  <conditionalFormatting sqref="A34:B34 G34:K34">
    <cfRule type="containsBlanks" dxfId="141" priority="165">
      <formula>LEN(TRIM(A34))=0</formula>
    </cfRule>
  </conditionalFormatting>
  <conditionalFormatting sqref="A45:B45 G45:K45">
    <cfRule type="containsBlanks" dxfId="140" priority="153">
      <formula>LEN(TRIM(A45))=0</formula>
    </cfRule>
  </conditionalFormatting>
  <conditionalFormatting sqref="M21:M26 A21:B26 G21:K26">
    <cfRule type="containsBlanks" dxfId="139" priority="145">
      <formula>LEN(TRIM(A21))=0</formula>
    </cfRule>
  </conditionalFormatting>
  <conditionalFormatting sqref="A12:B12 M12 H12:K12">
    <cfRule type="containsBlanks" dxfId="138" priority="141">
      <formula>LEN(TRIM(A12))=0</formula>
    </cfRule>
  </conditionalFormatting>
  <conditionalFormatting sqref="C13:C18">
    <cfRule type="containsBlanks" dxfId="137" priority="139">
      <formula>LEN(TRIM(C13))=0</formula>
    </cfRule>
  </conditionalFormatting>
  <conditionalFormatting sqref="M13 G13:K13">
    <cfRule type="containsBlanks" dxfId="136" priority="130">
      <formula>LEN(TRIM(G13))=0</formula>
    </cfRule>
  </conditionalFormatting>
  <conditionalFormatting sqref="A13:B13">
    <cfRule type="containsBlanks" dxfId="135" priority="128">
      <formula>LEN(TRIM(A13))=0</formula>
    </cfRule>
  </conditionalFormatting>
  <conditionalFormatting sqref="D14:F18 E13:F13">
    <cfRule type="cellIs" dxfId="134" priority="126" operator="equal">
      <formula>"←"</formula>
    </cfRule>
    <cfRule type="cellIs" dxfId="133" priority="127" operator="equal">
      <formula>" "</formula>
    </cfRule>
  </conditionalFormatting>
  <conditionalFormatting sqref="C12">
    <cfRule type="containsBlanks" dxfId="132" priority="116">
      <formula>LEN(TRIM(C12))=0</formula>
    </cfRule>
  </conditionalFormatting>
  <conditionalFormatting sqref="E11:F12">
    <cfRule type="cellIs" dxfId="131" priority="114" operator="equal">
      <formula>"←"</formula>
    </cfRule>
    <cfRule type="cellIs" dxfId="130" priority="115" operator="equal">
      <formula>" "</formula>
    </cfRule>
  </conditionalFormatting>
  <conditionalFormatting sqref="C11">
    <cfRule type="containsBlanks" dxfId="129" priority="112">
      <formula>LEN(TRIM(C11))=0</formula>
    </cfRule>
  </conditionalFormatting>
  <conditionalFormatting sqref="C23:C28">
    <cfRule type="containsBlanks" dxfId="128" priority="108">
      <formula>LEN(TRIM(C23))=0</formula>
    </cfRule>
  </conditionalFormatting>
  <conditionalFormatting sqref="D23:F28">
    <cfRule type="cellIs" dxfId="127" priority="106" operator="equal">
      <formula>"←"</formula>
    </cfRule>
    <cfRule type="cellIs" dxfId="126" priority="107" operator="equal">
      <formula>" "</formula>
    </cfRule>
  </conditionalFormatting>
  <conditionalFormatting sqref="C22">
    <cfRule type="containsBlanks" dxfId="125" priority="104">
      <formula>LEN(TRIM(C22))=0</formula>
    </cfRule>
  </conditionalFormatting>
  <conditionalFormatting sqref="D22:F22">
    <cfRule type="cellIs" dxfId="124" priority="102" operator="equal">
      <formula>"←"</formula>
    </cfRule>
    <cfRule type="cellIs" dxfId="123" priority="103" operator="equal">
      <formula>" "</formula>
    </cfRule>
  </conditionalFormatting>
  <conditionalFormatting sqref="C21">
    <cfRule type="containsBlanks" dxfId="122" priority="100">
      <formula>LEN(TRIM(C21))=0</formula>
    </cfRule>
  </conditionalFormatting>
  <conditionalFormatting sqref="E21:F21">
    <cfRule type="cellIs" dxfId="121" priority="98" operator="equal">
      <formula>"←"</formula>
    </cfRule>
    <cfRule type="cellIs" dxfId="120" priority="99" operator="equal">
      <formula>" "</formula>
    </cfRule>
  </conditionalFormatting>
  <conditionalFormatting sqref="C33:C38">
    <cfRule type="containsBlanks" dxfId="119" priority="96">
      <formula>LEN(TRIM(C33))=0</formula>
    </cfRule>
  </conditionalFormatting>
  <conditionalFormatting sqref="D31:F38">
    <cfRule type="cellIs" dxfId="118" priority="94" operator="equal">
      <formula>"←"</formula>
    </cfRule>
    <cfRule type="cellIs" dxfId="117" priority="95" operator="equal">
      <formula>" "</formula>
    </cfRule>
  </conditionalFormatting>
  <conditionalFormatting sqref="C32">
    <cfRule type="containsBlanks" dxfId="116" priority="92">
      <formula>LEN(TRIM(C32))=0</formula>
    </cfRule>
  </conditionalFormatting>
  <conditionalFormatting sqref="C31">
    <cfRule type="containsBlanks" dxfId="115" priority="88">
      <formula>LEN(TRIM(C31))=0</formula>
    </cfRule>
  </conditionalFormatting>
  <conditionalFormatting sqref="E31:F31">
    <cfRule type="cellIs" dxfId="114" priority="86" operator="equal">
      <formula>"←"</formula>
    </cfRule>
    <cfRule type="cellIs" dxfId="113" priority="87" operator="equal">
      <formula>" "</formula>
    </cfRule>
  </conditionalFormatting>
  <conditionalFormatting sqref="C43:C48">
    <cfRule type="containsBlanks" dxfId="112" priority="84">
      <formula>LEN(TRIM(C43))=0</formula>
    </cfRule>
  </conditionalFormatting>
  <conditionalFormatting sqref="D43:F48">
    <cfRule type="cellIs" dxfId="111" priority="82" operator="equal">
      <formula>"←"</formula>
    </cfRule>
    <cfRule type="cellIs" dxfId="110" priority="83" operator="equal">
      <formula>" "</formula>
    </cfRule>
  </conditionalFormatting>
  <conditionalFormatting sqref="C42">
    <cfRule type="containsBlanks" dxfId="109" priority="80">
      <formula>LEN(TRIM(C42))=0</formula>
    </cfRule>
  </conditionalFormatting>
  <conditionalFormatting sqref="D41:F42">
    <cfRule type="cellIs" dxfId="108" priority="78" operator="equal">
      <formula>"←"</formula>
    </cfRule>
    <cfRule type="cellIs" dxfId="107" priority="79" operator="equal">
      <formula>" "</formula>
    </cfRule>
  </conditionalFormatting>
  <conditionalFormatting sqref="C41">
    <cfRule type="containsBlanks" dxfId="106" priority="76">
      <formula>LEN(TRIM(C41))=0</formula>
    </cfRule>
  </conditionalFormatting>
  <conditionalFormatting sqref="D41:F41">
    <cfRule type="cellIs" dxfId="105" priority="74" operator="equal">
      <formula>"←"</formula>
    </cfRule>
    <cfRule type="cellIs" dxfId="104" priority="75" operator="equal">
      <formula>" "</formula>
    </cfRule>
  </conditionalFormatting>
  <conditionalFormatting sqref="C51:C53">
    <cfRule type="containsBlanks" dxfId="103" priority="72">
      <formula>LEN(TRIM(C51))=0</formula>
    </cfRule>
  </conditionalFormatting>
  <conditionalFormatting sqref="D51:F53">
    <cfRule type="cellIs" dxfId="102" priority="70" operator="equal">
      <formula>"←"</formula>
    </cfRule>
    <cfRule type="cellIs" dxfId="101" priority="71" operator="equal">
      <formula>" "</formula>
    </cfRule>
  </conditionalFormatting>
  <conditionalFormatting sqref="C60:C62">
    <cfRule type="containsBlanks" dxfId="100" priority="68">
      <formula>LEN(TRIM(C60))=0</formula>
    </cfRule>
  </conditionalFormatting>
  <conditionalFormatting sqref="D60:F62">
    <cfRule type="cellIs" dxfId="99" priority="66" operator="equal">
      <formula>"←"</formula>
    </cfRule>
    <cfRule type="cellIs" dxfId="98" priority="67" operator="equal">
      <formula>" "</formula>
    </cfRule>
  </conditionalFormatting>
  <conditionalFormatting sqref="C63:C65">
    <cfRule type="containsBlanks" dxfId="97" priority="64">
      <formula>LEN(TRIM(C63))=0</formula>
    </cfRule>
  </conditionalFormatting>
  <conditionalFormatting sqref="D63:F65">
    <cfRule type="cellIs" dxfId="96" priority="62" operator="equal">
      <formula>"←"</formula>
    </cfRule>
    <cfRule type="cellIs" dxfId="95" priority="63" operator="equal">
      <formula>" "</formula>
    </cfRule>
  </conditionalFormatting>
  <conditionalFormatting sqref="C66">
    <cfRule type="containsBlanks" dxfId="94" priority="60">
      <formula>LEN(TRIM(C66))=0</formula>
    </cfRule>
  </conditionalFormatting>
  <conditionalFormatting sqref="D66:F66">
    <cfRule type="cellIs" dxfId="93" priority="58" operator="equal">
      <formula>"←"</formula>
    </cfRule>
    <cfRule type="cellIs" dxfId="92" priority="59" operator="equal">
      <formula>" "</formula>
    </cfRule>
  </conditionalFormatting>
  <conditionalFormatting sqref="G12">
    <cfRule type="containsBlanks" dxfId="91" priority="55">
      <formula>LEN(TRIM(G12))=0</formula>
    </cfRule>
  </conditionalFormatting>
  <conditionalFormatting sqref="A2 A4 A6">
    <cfRule type="containsBlanks" dxfId="90" priority="49">
      <formula>LEN(TRIM(A2))=0</formula>
    </cfRule>
  </conditionalFormatting>
  <conditionalFormatting sqref="G4 C6:G6 C2 G2">
    <cfRule type="containsBlanks" dxfId="89" priority="48">
      <formula>LEN(TRIM(C2))=0</formula>
    </cfRule>
  </conditionalFormatting>
  <conditionalFormatting sqref="A11">
    <cfRule type="containsBlanks" dxfId="88" priority="44">
      <formula>LEN(TRIM(A11))=0</formula>
    </cfRule>
  </conditionalFormatting>
  <conditionalFormatting sqref="C4">
    <cfRule type="containsBlanks" dxfId="87" priority="43">
      <formula>LEN(TRIM(C4))=0</formula>
    </cfRule>
  </conditionalFormatting>
  <conditionalFormatting sqref="M37:M38">
    <cfRule type="containsBlanks" dxfId="86" priority="41">
      <formula>LEN(TRIM(M37))=0</formula>
    </cfRule>
  </conditionalFormatting>
  <conditionalFormatting sqref="M31:M36">
    <cfRule type="containsBlanks" dxfId="85" priority="39">
      <formula>LEN(TRIM(M31))=0</formula>
    </cfRule>
  </conditionalFormatting>
  <conditionalFormatting sqref="M47:M48">
    <cfRule type="containsBlanks" dxfId="84" priority="37">
      <formula>LEN(TRIM(M47))=0</formula>
    </cfRule>
  </conditionalFormatting>
  <conditionalFormatting sqref="M41:M46">
    <cfRule type="containsBlanks" dxfId="83" priority="35">
      <formula>LEN(TRIM(M41))=0</formula>
    </cfRule>
  </conditionalFormatting>
  <conditionalFormatting sqref="I3">
    <cfRule type="containsBlanks" dxfId="82" priority="34">
      <formula>LEN(TRIM(I3))=0</formula>
    </cfRule>
  </conditionalFormatting>
  <conditionalFormatting sqref="D11:D13">
    <cfRule type="cellIs" dxfId="81" priority="32" operator="equal">
      <formula>"←"</formula>
    </cfRule>
    <cfRule type="cellIs" dxfId="80" priority="33" operator="equal">
      <formula>" "</formula>
    </cfRule>
  </conditionalFormatting>
  <conditionalFormatting sqref="D21">
    <cfRule type="cellIs" dxfId="79" priority="30" operator="equal">
      <formula>"←"</formula>
    </cfRule>
    <cfRule type="cellIs" dxfId="78" priority="31" operator="equal">
      <formula>" "</formula>
    </cfRule>
  </conditionalFormatting>
  <conditionalFormatting sqref="D32">
    <cfRule type="cellIs" dxfId="77" priority="28" operator="equal">
      <formula>"←"</formula>
    </cfRule>
    <cfRule type="cellIs" dxfId="76" priority="29" operator="equal">
      <formula>" "</formula>
    </cfRule>
  </conditionalFormatting>
  <conditionalFormatting sqref="D31">
    <cfRule type="cellIs" dxfId="75" priority="26" operator="equal">
      <formula>"←"</formula>
    </cfRule>
    <cfRule type="cellIs" dxfId="74" priority="27" operator="equal">
      <formula>" "</formula>
    </cfRule>
  </conditionalFormatting>
  <conditionalFormatting sqref="E32:F32">
    <cfRule type="cellIs" dxfId="73" priority="24" operator="equal">
      <formula>"←"</formula>
    </cfRule>
    <cfRule type="cellIs" dxfId="72" priority="25" operator="equal">
      <formula>" "</formula>
    </cfRule>
  </conditionalFormatting>
  <conditionalFormatting sqref="D11:F18 D21:F28 D51:F53 D60:F66 D31:F38 D41:F48">
    <cfRule type="cellIs" dxfId="71" priority="21" operator="between">
      <formula>1</formula>
      <formula>5</formula>
    </cfRule>
  </conditionalFormatting>
  <conditionalFormatting sqref="D31:F32">
    <cfRule type="cellIs" dxfId="70" priority="3" operator="equal">
      <formula>"←"</formula>
    </cfRule>
    <cfRule type="cellIs" dxfId="69" priority="4" operator="equal">
      <formula>" "</formula>
    </cfRule>
  </conditionalFormatting>
  <conditionalFormatting sqref="D31:F31">
    <cfRule type="cellIs" dxfId="68" priority="1" operator="equal">
      <formula>"←"</formula>
    </cfRule>
    <cfRule type="cellIs" dxfId="67" priority="2" operator="equal">
      <formula>" "</formula>
    </cfRule>
  </conditionalFormatting>
  <dataValidations xWindow="750" yWindow="535" count="1">
    <dataValidation type="whole" allowBlank="1" showInputMessage="1" showErrorMessage="1" sqref="C51:C53 C11:C18 C31:C38 C21:C28 C41:C48 C60:C66">
      <formula1>1</formula1>
      <formula2>3</formula2>
    </dataValidation>
  </dataValidation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4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2" operator="equal" id="{B90C254F-ACE9-4894-929D-DE50B0D56A81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M27:M28 K18 B11 A16:B17 M51:M53 M60:M66 M11 A27:B28 A34:B38 A45:B48 M14:M18 A14:B14 G11:K11 G14:K14 G16:K17 G27:K28 G34:K38 G45:K48</xm:sqref>
        </x14:conditionalFormatting>
        <x14:conditionalFormatting xmlns:xm="http://schemas.microsoft.com/office/excel/2006/main">
          <x14:cfRule type="cellIs" priority="255" operator="equal" id="{BC4B3861-49B9-4009-BDD5-7FE6D2764A87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A18:B18 G18:I18</xm:sqref>
        </x14:conditionalFormatting>
        <x14:conditionalFormatting xmlns:xm="http://schemas.microsoft.com/office/excel/2006/main">
          <x14:cfRule type="cellIs" priority="253" operator="equal" id="{DA9DC3D9-451A-4C55-80E5-1145089143A8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A32:B33 G32:K33</xm:sqref>
        </x14:conditionalFormatting>
        <x14:conditionalFormatting xmlns:xm="http://schemas.microsoft.com/office/excel/2006/main">
          <x14:cfRule type="cellIs" priority="251" operator="equal" id="{C1CAFA0D-DB3D-4529-8E14-2754C46B61AC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A31:B31 G31:K31</xm:sqref>
        </x14:conditionalFormatting>
        <x14:conditionalFormatting xmlns:xm="http://schemas.microsoft.com/office/excel/2006/main">
          <x14:cfRule type="cellIs" priority="249" operator="equal" id="{E522E4AC-D2C9-415D-AB0C-847204D0F1F9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A41:B44 G41:K44</xm:sqref>
        </x14:conditionalFormatting>
        <x14:conditionalFormatting xmlns:xm="http://schemas.microsoft.com/office/excel/2006/main">
          <x14:cfRule type="cellIs" priority="247" operator="equal" id="{261848A5-A12D-457E-8704-1CD7A7D6435E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A51:B53 G51:K53</xm:sqref>
        </x14:conditionalFormatting>
        <x14:conditionalFormatting xmlns:xm="http://schemas.microsoft.com/office/excel/2006/main">
          <x14:cfRule type="cellIs" priority="245" operator="equal" id="{400401CF-C161-456B-AC01-946964F6D8EB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A60:B66 G60:K66</xm:sqref>
        </x14:conditionalFormatting>
        <x14:conditionalFormatting xmlns:xm="http://schemas.microsoft.com/office/excel/2006/main">
          <x14:cfRule type="cellIs" priority="222" operator="equal" id="{3845FDE4-B719-4BF5-9F15-D9485146F045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88" operator="equal" id="{42A322D5-3934-4FF0-8263-1DC41CD63158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A15:B15 G15:K15</xm:sqref>
        </x14:conditionalFormatting>
        <x14:conditionalFormatting xmlns:xm="http://schemas.microsoft.com/office/excel/2006/main">
          <x14:cfRule type="expression" priority="1068" id="{FF2136BC-5198-40BF-AA16-595078F59148}">
            <xm:f>'Data HANDS OFF'!$A$80=N11</xm:f>
            <x14:dxf>
              <fill>
                <patternFill>
                  <bgColor rgb="FF92D050"/>
                </patternFill>
              </fill>
            </x14:dxf>
          </x14:cfRule>
          <x14:cfRule type="expression" priority="1069" id="{8915392A-E715-4054-A8E0-1368A071BF31}">
            <xm:f>'Data HANDS OFF'!$A$77=N11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070" id="{84310983-8A0A-4A70-B6CF-61070E2C54AE}">
            <xm:f>'Data HANDS OFF'!$A$76=N11</xm:f>
            <x14:dxf>
              <fill>
                <patternFill>
                  <bgColor theme="2" tint="-9.9948118533890809E-2"/>
                </patternFill>
              </fill>
            </x14:dxf>
          </x14:cfRule>
          <x14:cfRule type="expression" priority="1071" id="{30B44E03-57A6-41FB-A345-89BC1DCF1CB1}">
            <xm:f>'Data HANDS OFF'!$A$75=N11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072" id="{B02AD7BF-F1F6-4B5A-A8DE-CAFA49916EFE}">
            <xm:f>'Data HANDS OFF'!$A$74=N11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073" id="{EA230749-B0DA-4488-A548-509BC175AFC0}">
            <xm:f>'Data HANDS OFF'!$A$73=N11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074" id="{0EC20C48-26A1-4019-95D3-FA3C62A5C0B6}">
            <xm:f>'Data HANDS OFF'!$A$72=N11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075" id="{E3F960A2-BAE1-4C64-974F-168FE84BBE79}">
            <xm:f>'Data HANDS OFF'!$A$71=N11</xm:f>
            <x14:dxf>
              <fill>
                <patternFill>
                  <bgColor rgb="FFFFFF00"/>
                </patternFill>
              </fill>
            </x14:dxf>
          </x14:cfRule>
          <xm:sqref>N11:N18 N21:N29 N31:N39 N51:N54 N56:N66 N41:N49</xm:sqref>
        </x14:conditionalFormatting>
        <x14:conditionalFormatting xmlns:xm="http://schemas.microsoft.com/office/excel/2006/main">
          <x14:cfRule type="expression" priority="1172" id="{CDF46899-0EF9-4A96-845B-8066FD92C24F}">
            <xm:f>'Data HANDS OFF'!$A$85='Data HANDS OFF'!$B$86</xm:f>
            <x14:dxf>
              <font>
                <color theme="4"/>
              </font>
              <fill>
                <patternFill>
                  <bgColor theme="6" tint="0.59996337778862885"/>
                </patternFill>
              </fill>
            </x14:dxf>
          </x14:cfRule>
          <x14:cfRule type="expression" priority="1173" id="{DF574DBD-5525-465F-9C9D-6B8907132658}">
            <xm:f>'Data HANDS OFF'!$A$85='Data HANDS OFF'!$B$87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m:sqref>F1:I1</xm:sqref>
        </x14:conditionalFormatting>
        <x14:conditionalFormatting xmlns:xm="http://schemas.microsoft.com/office/excel/2006/main">
          <x14:cfRule type="expression" priority="1174" id="{CDF46E79-FC06-42F1-B745-53FF25DA357D}">
            <xm:f>OR(AND($A$1='Data HANDS OFF'!$A$2,$J59&lt;15,$E59='Data HANDS OFF'!#REF!), AND($A$1='Data HANDS OFF'!$A$2,$J59&lt;10,$E59='Data HANDS OFF'!#REF!), AND($A$1='Data HANDS OFF'!$A$2,$J59&lt;10,$E59='Data HANDS OFF'!#REF!), AND($A$1='Data HANDS OFF'!$A$2,$J59&lt;10,$E59='Data HANDS OFF'!#REF!), AND($A$1='Data HANDS OFF'!$A$2,$J59&lt;10,$E59='Data HANDS OFF'!#REF!))</xm:f>
            <x14:dxf>
              <fill>
                <patternFill>
                  <bgColor rgb="FFFFC000"/>
                </patternFill>
              </fill>
            </x14:dxf>
          </x14:cfRule>
          <xm:sqref>J59</xm:sqref>
        </x14:conditionalFormatting>
        <x14:conditionalFormatting xmlns:xm="http://schemas.microsoft.com/office/excel/2006/main">
          <x14:cfRule type="cellIs" priority="147" operator="equal" id="{9DADE4AA-5DB3-450A-8B36-4B7B38B14E67}">
            <xm:f>'Data HANDS OFF'!$X$4</xm:f>
            <x14:dxf>
              <fill>
                <patternFill>
                  <bgColor theme="0" tint="-0.34998626667073579"/>
                </patternFill>
              </fill>
            </x14:dxf>
          </x14:cfRule>
          <xm:sqref>K8</xm:sqref>
        </x14:conditionalFormatting>
        <x14:conditionalFormatting xmlns:xm="http://schemas.microsoft.com/office/excel/2006/main">
          <x14:cfRule type="colorScale" priority="1179" id="{8823C45D-28A3-415A-8F95-D14DB7BBB58F}">
            <x14:colorScale>
              <x14:cfvo type="num">
                <xm:f>'Data HANDS OFF'!$BA$6</xm:f>
              </x14:cfvo>
              <x14:cfvo type="num">
                <xm:f>'Data HANDS OFF'!$BB$6</xm:f>
              </x14:cfvo>
              <x14:cfvo type="num">
                <xm:f>'Data HANDS OFF'!$BC$6</xm:f>
              </x14:cfvo>
              <x14:color rgb="FFFF5050"/>
              <x14:color rgb="FFFFEB84"/>
              <x14:color rgb="FF92D050"/>
            </x14:colorScale>
          </x14:cfRule>
          <xm:sqref>N3 N5</xm:sqref>
        </x14:conditionalFormatting>
        <x14:conditionalFormatting xmlns:xm="http://schemas.microsoft.com/office/excel/2006/main">
          <x14:cfRule type="colorScale" priority="1181" id="{B1318CD3-11CE-4968-B6B4-7403A1E2A539}">
            <x14:colorScale>
              <x14:cfvo type="num">
                <xm:f>'Data HANDS OFF'!$BA$7</xm:f>
              </x14:cfvo>
              <x14:cfvo type="num">
                <xm:f>'Data HANDS OFF'!$BB$7</xm:f>
              </x14:cfvo>
              <x14:cfvo type="num">
                <xm:f>'Data HANDS OFF'!$BC$7</xm:f>
              </x14:cfvo>
              <x14:color rgb="FFFF5050"/>
              <x14:color rgb="FFFFEB84"/>
              <x14:color rgb="FF92D050"/>
            </x14:colorScale>
          </x14:cfRule>
          <xm:sqref>L10:M10</xm:sqref>
        </x14:conditionalFormatting>
        <x14:conditionalFormatting xmlns:xm="http://schemas.microsoft.com/office/excel/2006/main">
          <x14:cfRule type="colorScale" priority="1183" id="{0ABC5FE6-E62D-44BB-8A5B-DD0ABB73D2E2}">
            <x14:colorScale>
              <x14:cfvo type="num">
                <xm:f>'Data HANDS OFF'!$BA$8</xm:f>
              </x14:cfvo>
              <x14:cfvo type="num">
                <xm:f>'Data HANDS OFF'!$BB$8</xm:f>
              </x14:cfvo>
              <x14:cfvo type="num">
                <xm:f>'Data HANDS OFF'!$BC$8</xm:f>
              </x14:cfvo>
              <x14:color rgb="FFFF5050"/>
              <x14:color rgb="FFFFEB84"/>
              <x14:color rgb="FF92D050"/>
            </x14:colorScale>
          </x14:cfRule>
          <xm:sqref>L20:M20</xm:sqref>
        </x14:conditionalFormatting>
        <x14:conditionalFormatting xmlns:xm="http://schemas.microsoft.com/office/excel/2006/main">
          <x14:cfRule type="colorScale" priority="1184" id="{FC55D8CA-0B91-42D5-8E96-EBD61DA4DB49}">
            <x14:colorScale>
              <x14:cfvo type="num">
                <xm:f>'Data HANDS OFF'!$AU$9</xm:f>
              </x14:cfvo>
              <x14:cfvo type="num">
                <xm:f>'Data HANDS OFF'!$AV$9</xm:f>
              </x14:cfvo>
              <x14:cfvo type="num">
                <xm:f>'Data HANDS OFF'!$AW$9</xm:f>
              </x14:cfvo>
              <x14:color rgb="FFFF5050"/>
              <x14:color rgb="FFFFEB84"/>
              <x14:color rgb="FF92D050"/>
            </x14:colorScale>
          </x14:cfRule>
          <xm:sqref>J29</xm:sqref>
        </x14:conditionalFormatting>
        <x14:conditionalFormatting xmlns:xm="http://schemas.microsoft.com/office/excel/2006/main">
          <x14:cfRule type="colorScale" priority="1185" id="{F3DC93B1-E036-4516-998F-FB4F8F984704}">
            <x14:colorScale>
              <x14:cfvo type="num">
                <xm:f>'Data HANDS OFF'!$AU$7</xm:f>
              </x14:cfvo>
              <x14:cfvo type="num">
                <xm:f>'Data HANDS OFF'!$AV$7</xm:f>
              </x14:cfvo>
              <x14:cfvo type="num">
                <xm:f>'Data HANDS OFF'!$AW$7</xm:f>
              </x14:cfvo>
              <x14:color rgb="FFFF5050"/>
              <x14:color rgb="FFFFEB84"/>
              <x14:color rgb="FF92D050"/>
            </x14:colorScale>
          </x14:cfRule>
          <xm:sqref>J9</xm:sqref>
        </x14:conditionalFormatting>
        <x14:conditionalFormatting xmlns:xm="http://schemas.microsoft.com/office/excel/2006/main">
          <x14:cfRule type="colorScale" priority="1186" id="{F69F74A3-040F-4705-B55D-747FB66F6066}">
            <x14:colorScale>
              <x14:cfvo type="num">
                <xm:f>'Data HANDS OFF'!$AU$8</xm:f>
              </x14:cfvo>
              <x14:cfvo type="num">
                <xm:f>'Data HANDS OFF'!$AV$8</xm:f>
              </x14:cfvo>
              <x14:cfvo type="num">
                <xm:f>'Data HANDS OFF'!$AW$8</xm:f>
              </x14:cfvo>
              <x14:color rgb="FFFF5050"/>
              <x14:color rgb="FFFFEB84"/>
              <x14:color rgb="FF92D050"/>
            </x14:colorScale>
          </x14:cfRule>
          <xm:sqref>J19</xm:sqref>
        </x14:conditionalFormatting>
        <x14:conditionalFormatting xmlns:xm="http://schemas.microsoft.com/office/excel/2006/main">
          <x14:cfRule type="colorScale" priority="1187" id="{BBECFE3A-CE23-41C9-A9CA-86DE499C07D9}">
            <x14:colorScale>
              <x14:cfvo type="num">
                <xm:f>'Data HANDS OFF'!$BA$10</xm:f>
              </x14:cfvo>
              <x14:cfvo type="num">
                <xm:f>'Data HANDS OFF'!$BB$10</xm:f>
              </x14:cfvo>
              <x14:cfvo type="num">
                <xm:f>'Data HANDS OFF'!$BC$10</xm:f>
              </x14:cfvo>
              <x14:color rgb="FFFF5050"/>
              <x14:color rgb="FFFFEB84"/>
              <x14:color rgb="FF92D050"/>
            </x14:colorScale>
          </x14:cfRule>
          <xm:sqref>L40:M40 L30:M30</xm:sqref>
        </x14:conditionalFormatting>
        <x14:conditionalFormatting xmlns:xm="http://schemas.microsoft.com/office/excel/2006/main">
          <x14:cfRule type="colorScale" priority="1189" id="{FBE96555-8B17-4ED7-9442-05F7FDF5AB9E}">
            <x14:colorScale>
              <x14:cfvo type="num">
                <xm:f>'Data HANDS OFF'!$AU$10</xm:f>
              </x14:cfvo>
              <x14:cfvo type="num">
                <xm:f>'Data HANDS OFF'!$AV$10</xm:f>
              </x14:cfvo>
              <x14:cfvo type="num">
                <xm:f>'Data HANDS OFF'!$AW$10</xm:f>
              </x14:cfvo>
              <x14:color rgb="FFFF5050"/>
              <x14:color rgb="FFFFEB84"/>
              <x14:color rgb="FF92D050"/>
            </x14:colorScale>
          </x14:cfRule>
          <xm:sqref>J39</xm:sqref>
        </x14:conditionalFormatting>
        <x14:conditionalFormatting xmlns:xm="http://schemas.microsoft.com/office/excel/2006/main">
          <x14:cfRule type="colorScale" priority="1190" id="{797E7EA7-8330-4EDF-AA00-487874F424F0}">
            <x14:colorScale>
              <x14:cfvo type="num">
                <xm:f>'Data HANDS OFF'!$BA$11</xm:f>
              </x14:cfvo>
              <x14:cfvo type="num">
                <xm:f>'Data HANDS OFF'!$BB$11</xm:f>
              </x14:cfvo>
              <x14:cfvo type="num">
                <xm:f>'Data HANDS OFF'!$BC$11</xm:f>
              </x14:cfvo>
              <x14:color rgb="FFFF5050"/>
              <x14:color rgb="FFFFEB84"/>
              <x14:color rgb="FF92D050"/>
            </x14:colorScale>
          </x14:cfRule>
          <xm:sqref>L50:M50</xm:sqref>
        </x14:conditionalFormatting>
        <x14:conditionalFormatting xmlns:xm="http://schemas.microsoft.com/office/excel/2006/main">
          <x14:cfRule type="colorScale" priority="1191" id="{7731D8BE-EB81-4F5E-BC4C-47D9976EB82C}">
            <x14:colorScale>
              <x14:cfvo type="num">
                <xm:f>'Data HANDS OFF'!$BA$11</xm:f>
              </x14:cfvo>
              <x14:cfvo type="num">
                <xm:f>($L$55+$M$55)/2</xm:f>
              </x14:cfvo>
              <x14:cfvo type="num">
                <xm:f>$L$56+$L$57+$L$58</xm:f>
              </x14:cfvo>
              <x14:color rgb="FFFF5050"/>
              <x14:color rgb="FFFFEB84"/>
              <x14:color rgb="FF92D050"/>
            </x14:colorScale>
          </x14:cfRule>
          <xm:sqref>L55:M55</xm:sqref>
        </x14:conditionalFormatting>
        <x14:conditionalFormatting xmlns:xm="http://schemas.microsoft.com/office/excel/2006/main">
          <x14:cfRule type="colorScale" priority="1192" id="{6B016C2A-A7ED-4DE8-97E6-445533D7B7BE}">
            <x14:colorScale>
              <x14:cfvo type="num">
                <xm:f>'Data HANDS OFF'!$BA$11</xm:f>
              </x14:cfvo>
              <x14:cfvo type="num">
                <xm:f>'Data HANDS OFF'!$BB$11</xm:f>
              </x14:cfvo>
              <x14:cfvo type="num">
                <xm:f>'Data HANDS OFF'!$BC$11</xm:f>
              </x14:cfvo>
              <x14:color rgb="FFF8696B"/>
              <x14:color rgb="FFFFEB84"/>
              <x14:color rgb="FF92D050"/>
            </x14:colorScale>
          </x14:cfRule>
          <xm:sqref>J49:K50</xm:sqref>
        </x14:conditionalFormatting>
        <x14:conditionalFormatting xmlns:xm="http://schemas.microsoft.com/office/excel/2006/main">
          <x14:cfRule type="cellIs" priority="146" operator="equal" id="{69E35636-6F37-4D1D-804D-25E7B7E46619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M21:M26 A21:B26 G21:K26</xm:sqref>
        </x14:conditionalFormatting>
        <x14:conditionalFormatting xmlns:xm="http://schemas.microsoft.com/office/excel/2006/main">
          <x14:cfRule type="cellIs" priority="142" operator="equal" id="{5D647104-CEF7-4E15-9D2B-058B87E815B1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A12:B12 M12 H12:K12</xm:sqref>
        </x14:conditionalFormatting>
        <x14:conditionalFormatting xmlns:xm="http://schemas.microsoft.com/office/excel/2006/main">
          <x14:cfRule type="cellIs" priority="140" operator="equal" id="{E55A8CE8-5522-45F4-A4AC-5E703B94181D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C13:C18</xm:sqref>
        </x14:conditionalFormatting>
        <x14:conditionalFormatting xmlns:xm="http://schemas.microsoft.com/office/excel/2006/main">
          <x14:cfRule type="cellIs" priority="131" operator="equal" id="{0E8844B6-91C4-4FF5-9C81-BC363D9B4B46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M13 G13:K13</xm:sqref>
        </x14:conditionalFormatting>
        <x14:conditionalFormatting xmlns:xm="http://schemas.microsoft.com/office/excel/2006/main">
          <x14:cfRule type="cellIs" priority="129" operator="equal" id="{5418272C-1C7E-4CA4-B27E-FA7A05FC27C0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A13:B13</xm:sqref>
        </x14:conditionalFormatting>
        <x14:conditionalFormatting xmlns:xm="http://schemas.microsoft.com/office/excel/2006/main">
          <x14:cfRule type="cellIs" priority="117" operator="equal" id="{A9FDF1E3-FB7A-4741-B5EB-06451DEA9F1F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ellIs" priority="113" operator="equal" id="{EB75FBD2-AC7B-483E-923E-C6581FE5217E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ellIs" priority="109" operator="equal" id="{87289B21-C9C9-491C-B898-A8BD3812621D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C23:C28</xm:sqref>
        </x14:conditionalFormatting>
        <x14:conditionalFormatting xmlns:xm="http://schemas.microsoft.com/office/excel/2006/main">
          <x14:cfRule type="cellIs" priority="105" operator="equal" id="{041A4023-6736-4514-B6CA-620A2C12527E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ellIs" priority="101" operator="equal" id="{5B1F3BA1-6222-4ADF-A818-A853B8DA30D5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ellIs" priority="97" operator="equal" id="{B282C611-AAF7-4AA7-925D-3A7733240E7F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C33:C38</xm:sqref>
        </x14:conditionalFormatting>
        <x14:conditionalFormatting xmlns:xm="http://schemas.microsoft.com/office/excel/2006/main">
          <x14:cfRule type="cellIs" priority="93" operator="equal" id="{631291F6-8FDE-4F61-989E-9FAB4589C506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cellIs" priority="89" operator="equal" id="{83118241-7DF5-4E58-9878-18C996AF6A03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cellIs" priority="85" operator="equal" id="{29E0C2F0-0433-4175-83C1-96E36A6CC89F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C43:C48</xm:sqref>
        </x14:conditionalFormatting>
        <x14:conditionalFormatting xmlns:xm="http://schemas.microsoft.com/office/excel/2006/main">
          <x14:cfRule type="cellIs" priority="81" operator="equal" id="{69CE351C-3A67-4014-97CE-1766CBE94FD1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cellIs" priority="77" operator="equal" id="{580961A6-2378-401B-8CE6-03A601D8578C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C41</xm:sqref>
        </x14:conditionalFormatting>
        <x14:conditionalFormatting xmlns:xm="http://schemas.microsoft.com/office/excel/2006/main">
          <x14:cfRule type="cellIs" priority="73" operator="equal" id="{EB823119-B200-4E6E-A9D5-985485B56D31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C51:C53</xm:sqref>
        </x14:conditionalFormatting>
        <x14:conditionalFormatting xmlns:xm="http://schemas.microsoft.com/office/excel/2006/main">
          <x14:cfRule type="cellIs" priority="69" operator="equal" id="{D50B71C9-EA01-429A-BCD5-B3D6819BCBF9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C60:C62</xm:sqref>
        </x14:conditionalFormatting>
        <x14:conditionalFormatting xmlns:xm="http://schemas.microsoft.com/office/excel/2006/main">
          <x14:cfRule type="cellIs" priority="65" operator="equal" id="{3CEA3870-5466-41AF-8DDC-831EBED175BA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C63:C65</xm:sqref>
        </x14:conditionalFormatting>
        <x14:conditionalFormatting xmlns:xm="http://schemas.microsoft.com/office/excel/2006/main">
          <x14:cfRule type="cellIs" priority="61" operator="equal" id="{40EC73AE-62BD-472B-BBA0-069B6A949A1C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C66</xm:sqref>
        </x14:conditionalFormatting>
        <x14:conditionalFormatting xmlns:xm="http://schemas.microsoft.com/office/excel/2006/main">
          <x14:cfRule type="cellIs" priority="56" operator="equal" id="{BFD4CDCF-5DCA-4B0F-8407-A916B2375D6F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53" id="{0155F04C-BDC6-48E0-9ED5-2D03E496B2F4}">
            <xm:f>$N$5&lt;'Data HANDS OFF'!$Y$19</xm:f>
            <x14:dxf>
              <font>
                <strike val="0"/>
                <color theme="0" tint="-0.14996795556505021"/>
              </font>
            </x14:dxf>
          </x14:cfRule>
          <x14:cfRule type="expression" priority="54" id="{C06619EB-94C5-4BC5-B299-9057B76BB286}">
            <xm:f>$N$5&gt;='Data HANDS OFF'!$Y$19</xm:f>
            <x14:dxf>
              <font>
                <strike val="0"/>
                <color theme="1"/>
              </font>
              <fill>
                <patternFill>
                  <bgColor rgb="FF92D050"/>
                </patternFill>
              </fill>
            </x14:dxf>
          </x14:cfRule>
          <xm:sqref>M5</xm:sqref>
        </x14:conditionalFormatting>
        <x14:conditionalFormatting xmlns:xm="http://schemas.microsoft.com/office/excel/2006/main">
          <x14:cfRule type="expression" priority="51" id="{599B839B-1265-4623-B8D5-5595B1E4AF35}">
            <xm:f>$N$5&lt;'Data HANDS OFF'!$Y$20</xm:f>
            <x14:dxf>
              <font>
                <strike val="0"/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52" id="{2CA3A81A-DF17-4B17-A588-D6C5BCC38F2A}">
            <xm:f>$N$5&gt;='Data HANDS OFF'!$Y$20</xm:f>
            <x14:dxf>
              <font>
                <strike val="0"/>
                <color auto="1"/>
              </font>
              <fill>
                <patternFill>
                  <bgColor rgb="FF92D050"/>
                </patternFill>
              </fill>
            </x14:dxf>
          </x14:cfRule>
          <xm:sqref>M6</xm:sqref>
        </x14:conditionalFormatting>
        <x14:conditionalFormatting xmlns:xm="http://schemas.microsoft.com/office/excel/2006/main">
          <x14:cfRule type="cellIs" priority="45" operator="equal" id="{33FCCDA2-E237-4CFC-A6AB-0E6DF9704859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A11</xm:sqref>
        </x14:conditionalFormatting>
        <x14:conditionalFormatting xmlns:xm="http://schemas.microsoft.com/office/excel/2006/main">
          <x14:cfRule type="cellIs" priority="42" operator="equal" id="{94620C01-5FB5-482C-A06E-D65886537A58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M37:M38</xm:sqref>
        </x14:conditionalFormatting>
        <x14:conditionalFormatting xmlns:xm="http://schemas.microsoft.com/office/excel/2006/main">
          <x14:cfRule type="cellIs" priority="40" operator="equal" id="{7E173ECA-87DD-4EDF-9315-DFA1578004AD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M31:M36</xm:sqref>
        </x14:conditionalFormatting>
        <x14:conditionalFormatting xmlns:xm="http://schemas.microsoft.com/office/excel/2006/main">
          <x14:cfRule type="cellIs" priority="38" operator="equal" id="{70ECEB77-91DA-4961-8478-5289FE95A14A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M47:M48</xm:sqref>
        </x14:conditionalFormatting>
        <x14:conditionalFormatting xmlns:xm="http://schemas.microsoft.com/office/excel/2006/main">
          <x14:cfRule type="cellIs" priority="36" operator="equal" id="{147C717B-2AE4-4F6B-A7C4-EBDD39864A92}">
            <xm:f>'Data HANDS OFF'!$AD$28</xm:f>
            <x14:dxf>
              <fill>
                <patternFill>
                  <bgColor theme="4" tint="0.79998168889431442"/>
                </patternFill>
              </fill>
            </x14:dxf>
          </x14:cfRule>
          <xm:sqref>M41:M46</xm:sqref>
        </x14:conditionalFormatting>
        <x14:conditionalFormatting xmlns:xm="http://schemas.microsoft.com/office/excel/2006/main">
          <x14:cfRule type="expression" priority="13" id="{FE82A47C-D5BA-4D5D-A2B3-5BB24EDC7E69}">
            <xm:f>'Data HANDS OFF'!$A$80=N9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0EFB24E4-64CA-463D-A35E-53E9D8C8F9CE}">
            <xm:f>'Data HANDS OFF'!$A$77=N9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5" id="{71AF84A2-8E0F-44F7-A29C-38E1629E91B0}">
            <xm:f>'Data HANDS OFF'!$A$76=N9</xm:f>
            <x14:dxf>
              <fill>
                <patternFill>
                  <bgColor theme="2" tint="-9.9948118533890809E-2"/>
                </patternFill>
              </fill>
            </x14:dxf>
          </x14:cfRule>
          <x14:cfRule type="expression" priority="16" id="{2F3F76DA-5B4C-4062-AF8D-EC8B3BFDFB2C}">
            <xm:f>'Data HANDS OFF'!$A$75=N9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7" id="{5EDAF079-8913-4C6F-A7DF-0723E5B2495C}">
            <xm:f>'Data HANDS OFF'!$A$74=N9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8" id="{0826B6E5-FC10-4535-8FA1-CC0608F9E56F}">
            <xm:f>'Data HANDS OFF'!$A$73=N9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9" id="{499F2177-5DAD-4831-8DF7-63B1A2123295}">
            <xm:f>'Data HANDS OFF'!$A$72=N9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20" id="{63B7984E-7E64-401F-A468-6ED1C4B60D8B}">
            <xm:f>'Data HANDS OFF'!$A$71=N9</xm:f>
            <x14:dxf>
              <fill>
                <patternFill>
                  <bgColor rgb="FFFFFF0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5" id="{C665AB44-16E0-4C94-AD08-881B07E7B3C0}">
            <xm:f>'Data HANDS OFF'!$A$80=N19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577E4AE3-3B92-4AC9-8EE2-C59028932B4A}">
            <xm:f>'Data HANDS OFF'!$A$77=N19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7" id="{BA2AB0C4-3083-409E-AAFA-561D99408545}">
            <xm:f>'Data HANDS OFF'!$A$76=N19</xm:f>
            <x14:dxf>
              <fill>
                <patternFill>
                  <bgColor theme="2" tint="-9.9948118533890809E-2"/>
                </patternFill>
              </fill>
            </x14:dxf>
          </x14:cfRule>
          <x14:cfRule type="expression" priority="8" id="{1970B34D-02B1-4ED0-A792-52268B0D5B10}">
            <xm:f>'Data HANDS OFF'!$A$75=N19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9" id="{060096E9-DB09-40E7-A7E1-72F76AF9CBA6}">
            <xm:f>'Data HANDS OFF'!$A$74=N19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0" id="{B35ECA2B-0231-4384-AD40-5948ABC2242F}">
            <xm:f>'Data HANDS OFF'!$A$73=N19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1" id="{339002B0-4953-4BC4-8DA0-FB57930869A9}">
            <xm:f>'Data HANDS OFF'!$A$72=N19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2" id="{A6B6B21E-BE75-4D7D-A8E6-00CFC98350ED}">
            <xm:f>'Data HANDS OFF'!$A$71=N19</xm:f>
            <x14:dxf>
              <fill>
                <patternFill>
                  <bgColor rgb="FFFFFF00"/>
                </patternFill>
              </fill>
            </x14:dxf>
          </x14:cfRule>
          <xm:sqref>N19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50" yWindow="535" count="9">
        <x14:dataValidation type="list" allowBlank="1" showInputMessage="1" showErrorMessage="1" promptTitle="Studiengang" prompt="Als Erstes den Studiengang  wählen. Einige Felder adaptieren sich automatisch entsprechend ihrer Wahl. // First select the program of study. Some fields will automatically adapt according to your choice.">
          <x14:formula1>
            <xm:f>'Data HANDS OFF'!$A$32:$A$39</xm:f>
          </x14:formula1>
          <xm:sqref>A1</xm:sqref>
        </x14:dataValidation>
        <x14:dataValidation type="list" allowBlank="1" showInputMessage="1" showErrorMessage="1" promptTitle="Fachsemester" prompt="Bitte geben Sie ihr aktuelles Fachsemester ein._x000a_Achtung. Im MSc beginnt die Zählung wieder bei 1">
          <x14:formula1>
            <xm:f>'Data HANDS OFF'!$H$2:$H$18</xm:f>
          </x14:formula1>
          <xm:sqref>L5</xm:sqref>
        </x14:dataValidation>
        <x14:dataValidation type="list" allowBlank="1" showInputMessage="1" showErrorMessage="1" promptTitle="Urlbssem.  bzw. Prfngsfrstvrlng." prompt="Bitte geben Sie die Anzahl der Urlaubssemester bzw. Prüfungsfristverlängerungen in DIESEM Studiengang ein. // Please enter the number of semesters of leave or exam deadline extensions in THIS degree program.">
          <x14:formula1>
            <xm:f>'Data HANDS OFF'!$H$2:$H$18</xm:f>
          </x14:formula1>
          <xm:sqref>L6</xm:sqref>
        </x14:dataValidation>
        <x14:dataValidation type="list" allowBlank="1" showInputMessage="1" showErrorMessage="1" promptTitle="Studienplan vorlegegt als:" prompt="Bitte wählen Sie den Zweck dieses Studienplans. // Please select the purpose of this curriculum.">
          <x14:formula1>
            <xm:f>'Data HANDS OFF'!$AK$2:$AK$7</xm:f>
          </x14:formula1>
          <xm:sqref>I2</xm:sqref>
        </x14:dataValidation>
        <x14:dataValidation type="list" allowBlank="1" showInputMessage="1" showErrorMessage="1">
          <x14:formula1>
            <xm:f>'Data HANDS OFF'!$K$2:$K$29</xm:f>
          </x14:formula1>
          <xm:sqref>A9:I10 A19:I20 A29:I30 A39:I40 A49:G50</xm:sqref>
        </x14:dataValidation>
        <x14:dataValidation type="list" allowBlank="1" showInputMessage="1" showErrorMessage="1">
          <x14:formula1>
            <xm:f>'Data HANDS OFF'!$D$2:$D$6</xm:f>
          </x14:formula1>
          <xm:sqref>B1:E1</xm:sqref>
        </x14:dataValidation>
        <x14:dataValidation type="list" errorStyle="information" allowBlank="1" showInputMessage="1" showErrorMessage="1" prompt="Was sonst. Ggf. eingaben">
          <x14:formula1>
            <xm:f>'Data HANDS OFF'!$A$71:$A$80</xm:f>
          </x14:formula1>
          <xm:sqref>N9 N11:N19 N21:N29 N56:N66 N51:N54 N31:N39 N41:N49</xm:sqref>
        </x14:dataValidation>
        <x14:dataValidation type="list" allowBlank="1" showInputMessage="1" showErrorMessage="1">
          <x14:formula1>
            <xm:f>'Data HANDS OFF'!$A$44:$A$47</xm:f>
          </x14:formula1>
          <xm:sqref>I11:I18 I21:I28 I31:I38 I41:I48 I51:I53 I60:I66</xm:sqref>
        </x14:dataValidation>
        <x14:dataValidation type="list" allowBlank="1" showInputMessage="1" showErrorMessage="1" promptTitle="Studienbeginn" prompt="Bitte wählen Sie den Studienbeginn im BSc bzw. MSc - Studiengang aus. // Please select the start date of the MSc program._x000a_">
          <x14:formula1>
            <xm:f>'Data HANDS OFF'!$F$2:$F$28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O1:AMB1"/>
  <sheetViews>
    <sheetView showGridLines="0" topLeftCell="K1" zoomScale="130" zoomScaleNormal="130" workbookViewId="0">
      <selection activeCell="N15" sqref="N15"/>
    </sheetView>
  </sheetViews>
  <sheetFormatPr baseColWidth="10" defaultColWidth="11.54296875" defaultRowHeight="14" x14ac:dyDescent="0.3"/>
  <cols>
    <col min="1" max="14" width="11.54296875" style="16"/>
    <col min="15" max="16" width="11.54296875" style="18"/>
    <col min="17" max="17" width="11.54296875" style="19"/>
    <col min="18" max="18" width="11.54296875" style="14"/>
    <col min="19" max="22" width="11.54296875" style="15"/>
    <col min="23" max="1016" width="11.54296875" style="14"/>
    <col min="1017" max="16384" width="11.54296875" style="16"/>
  </cols>
  <sheetData/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O1:AMB1"/>
  <sheetViews>
    <sheetView showGridLines="0" zoomScale="115" zoomScaleNormal="115" workbookViewId="0">
      <selection activeCell="D12" sqref="D12"/>
    </sheetView>
  </sheetViews>
  <sheetFormatPr baseColWidth="10" defaultColWidth="11.54296875" defaultRowHeight="14" x14ac:dyDescent="0.3"/>
  <cols>
    <col min="1" max="14" width="11.54296875" style="16"/>
    <col min="15" max="16" width="11.54296875" style="18"/>
    <col min="17" max="17" width="11.54296875" style="19"/>
    <col min="18" max="18" width="11.54296875" style="14"/>
    <col min="19" max="22" width="11.54296875" style="15"/>
    <col min="23" max="1016" width="11.54296875" style="14"/>
    <col min="1017" max="16384" width="11.54296875" style="16"/>
  </cols>
  <sheetData/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D207"/>
  <sheetViews>
    <sheetView topLeftCell="M126" zoomScale="70" zoomScaleNormal="70" workbookViewId="0">
      <selection activeCell="AD145" sqref="AD145"/>
    </sheetView>
  </sheetViews>
  <sheetFormatPr baseColWidth="10" defaultColWidth="11.54296875" defaultRowHeight="14.5" x14ac:dyDescent="0.35"/>
  <cols>
    <col min="1" max="1" width="32.90625" style="36" customWidth="1"/>
    <col min="2" max="2" width="24.6328125" style="36" customWidth="1"/>
    <col min="3" max="3" width="51.90625" style="36" customWidth="1"/>
    <col min="4" max="4" width="32.36328125" style="36" customWidth="1"/>
    <col min="5" max="5" width="5.36328125" style="36" customWidth="1"/>
    <col min="6" max="6" width="10.6328125" style="36" customWidth="1"/>
    <col min="7" max="7" width="7.54296875" style="36" customWidth="1"/>
    <col min="8" max="8" width="10.36328125" style="1" customWidth="1"/>
    <col min="9" max="9" width="4.6328125" style="1" customWidth="1"/>
    <col min="10" max="10" width="8.90625" style="36" customWidth="1"/>
    <col min="11" max="11" width="49.90625" style="36" customWidth="1"/>
    <col min="12" max="12" width="65.36328125" style="45" customWidth="1"/>
    <col min="13" max="21" width="9.90625" style="45" customWidth="1"/>
    <col min="22" max="22" width="7.54296875" style="45" customWidth="1"/>
    <col min="23" max="23" width="6" style="36" customWidth="1"/>
    <col min="24" max="24" width="68.6328125" style="36" customWidth="1"/>
    <col min="25" max="25" width="9.36328125" style="36" customWidth="1"/>
    <col min="26" max="26" width="43.6328125" style="45" customWidth="1"/>
    <col min="27" max="27" width="7" style="45" customWidth="1"/>
    <col min="28" max="28" width="9.36328125" style="45" customWidth="1"/>
    <col min="29" max="29" width="6" style="36" customWidth="1"/>
    <col min="30" max="30" width="36.90625" style="36" customWidth="1"/>
    <col min="31" max="31" width="41.08984375" style="36" customWidth="1"/>
    <col min="32" max="32" width="11.54296875" style="36"/>
    <col min="33" max="33" width="23.36328125" style="36" customWidth="1"/>
    <col min="34" max="34" width="11.54296875" style="36"/>
    <col min="35" max="35" width="16.54296875" style="36" customWidth="1"/>
    <col min="36" max="36" width="7.6328125" style="36" customWidth="1"/>
    <col min="37" max="37" width="28.36328125" style="36" customWidth="1"/>
    <col min="38" max="16384" width="11.54296875" style="36"/>
  </cols>
  <sheetData>
    <row r="1" spans="1:56" s="21" customFormat="1" ht="43.5" x14ac:dyDescent="0.35">
      <c r="A1" s="20" t="s">
        <v>222</v>
      </c>
      <c r="D1" s="22" t="s">
        <v>224</v>
      </c>
      <c r="F1" s="23" t="s">
        <v>60</v>
      </c>
      <c r="G1" s="23"/>
      <c r="H1" s="24" t="s">
        <v>2</v>
      </c>
      <c r="I1" s="24"/>
      <c r="K1" s="25" t="s">
        <v>32</v>
      </c>
      <c r="L1" s="26"/>
      <c r="M1" s="27" t="s">
        <v>149</v>
      </c>
      <c r="N1" s="27" t="s">
        <v>150</v>
      </c>
      <c r="O1" s="27" t="s">
        <v>151</v>
      </c>
      <c r="P1" s="27" t="s">
        <v>149</v>
      </c>
      <c r="Q1" s="27" t="s">
        <v>152</v>
      </c>
      <c r="R1" s="27" t="s">
        <v>154</v>
      </c>
      <c r="U1" s="28"/>
      <c r="V1" s="26"/>
      <c r="X1" s="29" t="s">
        <v>111</v>
      </c>
      <c r="Y1" s="30"/>
      <c r="Z1" s="31"/>
      <c r="AA1" s="31"/>
      <c r="AB1" s="31"/>
      <c r="AD1" s="32" t="s">
        <v>76</v>
      </c>
      <c r="AI1" s="23" t="s">
        <v>4</v>
      </c>
      <c r="AK1" s="23" t="s">
        <v>3</v>
      </c>
      <c r="AO1" s="33" t="s">
        <v>125</v>
      </c>
      <c r="AP1" s="34"/>
      <c r="AQ1" s="34"/>
      <c r="AR1" s="34"/>
      <c r="AS1" s="34"/>
      <c r="AT1" s="34"/>
      <c r="AU1" s="33"/>
      <c r="AV1" s="33"/>
      <c r="AW1" s="33"/>
      <c r="AX1" s="33"/>
      <c r="AY1" s="33"/>
      <c r="AZ1" s="33"/>
      <c r="BA1" s="34"/>
      <c r="BB1" s="34"/>
      <c r="BC1" s="34"/>
      <c r="BD1" s="33"/>
    </row>
    <row r="2" spans="1:56" ht="21.65" customHeight="1" x14ac:dyDescent="0.5">
      <c r="A2" s="35" t="s">
        <v>283</v>
      </c>
      <c r="D2" s="37" t="str">
        <f>IF(A74=B74,"No.2: FPSO wählen","No.2: Choose Study Regulation Version")</f>
        <v>No.2: Choose Study Regulation Version</v>
      </c>
      <c r="F2" s="27" t="s">
        <v>49</v>
      </c>
      <c r="G2" s="23"/>
      <c r="H2" s="1" t="s">
        <v>49</v>
      </c>
      <c r="K2" s="9" t="s">
        <v>49</v>
      </c>
      <c r="L2" s="7"/>
      <c r="M2" s="12"/>
      <c r="N2" s="12" t="s">
        <v>157</v>
      </c>
      <c r="O2" s="12" t="s">
        <v>156</v>
      </c>
      <c r="P2" s="12"/>
      <c r="Q2" s="12" t="s">
        <v>153</v>
      </c>
      <c r="R2" s="12" t="s">
        <v>155</v>
      </c>
      <c r="S2" s="12"/>
      <c r="T2" s="12"/>
      <c r="U2" s="12"/>
      <c r="V2" s="7"/>
      <c r="X2" s="38" t="s">
        <v>84</v>
      </c>
      <c r="Y2" s="39" t="s">
        <v>84</v>
      </c>
      <c r="Z2" s="7"/>
      <c r="AA2" s="7"/>
      <c r="AB2" s="7"/>
      <c r="AD2" s="10" t="s">
        <v>81</v>
      </c>
      <c r="AE2" s="40"/>
      <c r="AF2" s="40"/>
      <c r="AG2" s="40"/>
      <c r="AH2" s="40"/>
      <c r="AI2" s="41" t="s">
        <v>49</v>
      </c>
      <c r="AJ2" s="40"/>
      <c r="AK2" s="11" t="s">
        <v>49</v>
      </c>
      <c r="AO2" s="34" t="s">
        <v>133</v>
      </c>
      <c r="AP2" s="34"/>
      <c r="AQ2" s="34"/>
      <c r="AR2" s="34"/>
      <c r="AS2" s="34"/>
      <c r="AT2" s="34" t="str">
        <f>'I  N  P  U  T'!A1</f>
        <v>Drop down</v>
      </c>
      <c r="AU2" s="33"/>
      <c r="AV2" s="33"/>
      <c r="AW2" s="34" t="str">
        <f>'I  N  P  U  T'!B1</f>
        <v>No.2: Choose Study Regulation Version</v>
      </c>
      <c r="AX2" s="33"/>
      <c r="AY2" s="34"/>
      <c r="AZ2" s="34"/>
      <c r="BA2" s="34"/>
      <c r="BB2" s="34"/>
      <c r="BC2" s="34"/>
      <c r="BD2" s="33"/>
    </row>
    <row r="3" spans="1:56" ht="17" customHeight="1" x14ac:dyDescent="0.35">
      <c r="A3" s="42" t="s">
        <v>45</v>
      </c>
      <c r="D3" s="13" t="str">
        <f xml:space="preserve">
IF( 'I  N  P  U  T'!$A$1='Data HANDS OFF'!A$3,D32,
IF('I  N  P  U  T'!$A$1='Data HANDS OFF'!A$4,D92,
IF('I  N  P  U  T'!$A$1='Data HANDS OFF'!A$5,D122,
IF('I  N  P  U  T'!$A$1='Data HANDS OFF'!A$6,D152,
IF('I  N  P  U  T'!$A$1='Data HANDS OFF'!A$7,D182,
"")))))</f>
        <v/>
      </c>
      <c r="F3" s="43" t="s">
        <v>285</v>
      </c>
      <c r="G3" s="23"/>
      <c r="H3" s="1">
        <v>0</v>
      </c>
      <c r="J3" s="20">
        <v>1</v>
      </c>
      <c r="K3" s="44" t="b">
        <f>IF(AND('I  N  P  U  T'!$A$1=$A$15,'I  N  P  U  T'!$B$1='Data HANDS OFF'!$B$15),K$32,
  IF(AND('I  N  P  U  T'!$A$1=$A$15,'I  N  P  U  T'!$B$1='Data HANDS OFF'!$B$16),K$62,
  IF(AND('I  N  P  U  T'!$A$1=$A$18,'I  N  P  U  T'!$B$1='Data HANDS OFF'!$B$18),K$92,
  IF(AND('I  N  P  U  T'!$A$1=$A$21,'I  N  P  U  T'!$B$1='Data HANDS OFF'!$B$21),K$122,
  IF(AND('I  N  P  U  T'!$A$1=$A$24,'I  N  P  U  T'!$B$1='Data HANDS OFF'!$B$24),K$152)))))</f>
        <v>0</v>
      </c>
      <c r="M3" s="44" t="b">
        <f>IF(AND('I  N  P  U  T'!$A$1=$A$15,'I  N  P  U  T'!$B$1='Data HANDS OFF'!$B$15),M$32,
  IF(AND('I  N  P  U  T'!$A$1=$A$15,'I  N  P  U  T'!$B$1='Data HANDS OFF'!$B$16),M$62,
  IF(AND('I  N  P  U  T'!$A$1=$A$18,'I  N  P  U  T'!$B$1='Data HANDS OFF'!$B$18),M$92,
  IF(AND('I  N  P  U  T'!$A$1=$A$21,'I  N  P  U  T'!$B$1='Data HANDS OFF'!$B$21),M$122,
  IF(AND('I  N  P  U  T'!$A$1=$A$24,'I  N  P  U  T'!$B$1='Data HANDS OFF'!$B$24),M$152)))))</f>
        <v>0</v>
      </c>
      <c r="N3" s="44" t="b">
        <f>IF(AND('I  N  P  U  T'!$A$1=$A$15,'I  N  P  U  T'!$B$1='Data HANDS OFF'!$B$15),N$32,
  IF(AND('I  N  P  U  T'!$A$1=$A$15,'I  N  P  U  T'!$B$1='Data HANDS OFF'!$B$16),N$62,
  IF(AND('I  N  P  U  T'!$A$1=$A$18,'I  N  P  U  T'!$B$1='Data HANDS OFF'!$B$18),N$92,
  IF(AND('I  N  P  U  T'!$A$1=$A$21,'I  N  P  U  T'!$B$1='Data HANDS OFF'!$B$21),N$122,
  IF(AND('I  N  P  U  T'!$A$1=$A$24,'I  N  P  U  T'!$B$1='Data HANDS OFF'!$B$24),N$152)))))</f>
        <v>0</v>
      </c>
      <c r="O3" s="44" t="b">
        <f>IF(AND('I  N  P  U  T'!$A$1=$A$15,'I  N  P  U  T'!$B$1='Data HANDS OFF'!$B$15),O$32,
  IF(AND('I  N  P  U  T'!$A$1=$A$15,'I  N  P  U  T'!$B$1='Data HANDS OFF'!$B$16),O$62,
  IF(AND('I  N  P  U  T'!$A$1=$A$18,'I  N  P  U  T'!$B$1='Data HANDS OFF'!$B$18),O$92,
  IF(AND('I  N  P  U  T'!$A$1=$A$21,'I  N  P  U  T'!$B$1='Data HANDS OFF'!$B$21),O$122,
  IF(AND('I  N  P  U  T'!$A$1=$A$24,'I  N  P  U  T'!$B$1='Data HANDS OFF'!$B$24),O$152)))))</f>
        <v>0</v>
      </c>
      <c r="P3" s="44" t="b">
        <f>IF(AND('I  N  P  U  T'!$A$1=$A$15,'I  N  P  U  T'!$B$1='Data HANDS OFF'!$B$15),P$32,
  IF(AND('I  N  P  U  T'!$A$1=$A$15,'I  N  P  U  T'!$B$1='Data HANDS OFF'!$B$16),P$62,
  IF(AND('I  N  P  U  T'!$A$1=$A$18,'I  N  P  U  T'!$B$1='Data HANDS OFF'!$B$18),P$92,
  IF(AND('I  N  P  U  T'!$A$1=$A$21,'I  N  P  U  T'!$B$1='Data HANDS OFF'!$B$21),P$122,
  IF(AND('I  N  P  U  T'!$A$1=$A$24,'I  N  P  U  T'!$B$1='Data HANDS OFF'!$B$24),P$152)))))</f>
        <v>0</v>
      </c>
      <c r="Q3" s="44" t="b">
        <f>IF(AND('I  N  P  U  T'!$A$1=$A$15,'I  N  P  U  T'!$B$1='Data HANDS OFF'!$B$15),Q$32,
  IF(AND('I  N  P  U  T'!$A$1=$A$15,'I  N  P  U  T'!$B$1='Data HANDS OFF'!$B$16),Q$62,
  IF(AND('I  N  P  U  T'!$A$1=$A$18,'I  N  P  U  T'!$B$1='Data HANDS OFF'!$B$18),Q$92,
  IF(AND('I  N  P  U  T'!$A$1=$A$21,'I  N  P  U  T'!$B$1='Data HANDS OFF'!$B$21),Q$122,
  IF(AND('I  N  P  U  T'!$A$1=$A$24,'I  N  P  U  T'!$B$1='Data HANDS OFF'!$B$24),Q$152)))))</f>
        <v>0</v>
      </c>
      <c r="R3" s="44" t="b">
        <f>IF(AND('I  N  P  U  T'!$A$1=$A$15,'I  N  P  U  T'!$B$1='Data HANDS OFF'!$B$15),R$32,
  IF(AND('I  N  P  U  T'!$A$1=$A$15,'I  N  P  U  T'!$B$1='Data HANDS OFF'!$B$16),R$62,
  IF(AND('I  N  P  U  T'!$A$1=$A$18,'I  N  P  U  T'!$B$1='Data HANDS OFF'!$B$18),R$92,
  IF(AND('I  N  P  U  T'!$A$1=$A$21,'I  N  P  U  T'!$B$1='Data HANDS OFF'!$B$21),R$122,
  IF(AND('I  N  P  U  T'!$A$1=$A$24,'I  N  P  U  T'!$B$1='Data HANDS OFF'!$B$24),R$152)))))</f>
        <v>0</v>
      </c>
      <c r="S3" s="44" t="b">
        <f>IF(AND('I  N  P  U  T'!$A$1=$A$15,'I  N  P  U  T'!$B$1='Data HANDS OFF'!$B$15),S$32,
  IF(AND('I  N  P  U  T'!$A$1=$A$15,'I  N  P  U  T'!$B$1='Data HANDS OFF'!$B$16),S$62,
  IF(AND('I  N  P  U  T'!$A$1=$A$18,'I  N  P  U  T'!$B$1='Data HANDS OFF'!$B$18),S$92,
  IF(AND('I  N  P  U  T'!$A$1=$A$21,'I  N  P  U  T'!$B$1='Data HANDS OFF'!$B$21),S$122,
  IF(AND('I  N  P  U  T'!$A$1=$A$24,'I  N  P  U  T'!$B$1='Data HANDS OFF'!$B$24),S$152)))))</f>
        <v>0</v>
      </c>
      <c r="T3" s="44" t="b">
        <f>IF(AND('I  N  P  U  T'!$A$1=$A$15,'I  N  P  U  T'!$B$1='Data HANDS OFF'!$B$15),T$32,
  IF(AND('I  N  P  U  T'!$A$1=$A$15,'I  N  P  U  T'!$B$1='Data HANDS OFF'!$B$16),T$62,
  IF(AND('I  N  P  U  T'!$A$1=$A$18,'I  N  P  U  T'!$B$1='Data HANDS OFF'!$B$18),T$92,
  IF(AND('I  N  P  U  T'!$A$1=$A$21,'I  N  P  U  T'!$B$1='Data HANDS OFF'!$B$21),T$122,
  IF(AND('I  N  P  U  T'!$A$1=$A$24,'I  N  P  U  T'!$B$1='Data HANDS OFF'!$B$24),T$152)))))</f>
        <v>0</v>
      </c>
      <c r="U3" s="44" t="b">
        <f>IF(AND('I  N  P  U  T'!$A$1=$A$15,'I  N  P  U  T'!$B$1='Data HANDS OFF'!$B$15),U$32,
  IF(AND('I  N  P  U  T'!$A$1=$A$15,'I  N  P  U  T'!$B$1='Data HANDS OFF'!$B$16),U$62,
  IF(AND('I  N  P  U  T'!$A$1=$A$18,'I  N  P  U  T'!$B$1='Data HANDS OFF'!$B$18),U$92,
  IF(AND('I  N  P  U  T'!$A$1=$A$21,'I  N  P  U  T'!$B$1='Data HANDS OFF'!$B$21),U$122,
  IF(AND('I  N  P  U  T'!$A$1=$A$24,'I  N  P  U  T'!$B$1='Data HANDS OFF'!$B$24),U$152)))))</f>
        <v>0</v>
      </c>
      <c r="W3" s="20">
        <v>1</v>
      </c>
      <c r="X3" s="30" t="b">
        <f>IF(AND('I  N  P  U  T'!$A$1=$A$15,'I  N  P  U  T'!$B$1='Data HANDS OFF'!$B$15),X$32,
  IF(AND('I  N  P  U  T'!$A$1=$A$15,'I  N  P  U  T'!$B$1='Data HANDS OFF'!$B$16),X$62,
  IF(AND('I  N  P  U  T'!$A$1=$A$18,'I  N  P  U  T'!$B$1='Data HANDS OFF'!$B$18),X$92,
  IF(AND('I  N  P  U  T'!$A$1=$A$21,'I  N  P  U  T'!$B$1='Data HANDS OFF'!$B$21),X$122,
  IF(AND('I  N  P  U  T'!$A$1=$A$24,'I  N  P  U  T'!$B$1='Data HANDS OFF'!$B$24),X$152)))))</f>
        <v>0</v>
      </c>
      <c r="Y3" s="30" t="b">
        <f>IF(AND('I  N  P  U  T'!$A$1=$A$15,'I  N  P  U  T'!$B$1='Data HANDS OFF'!$B$15),Y$32,
  IF(AND('I  N  P  U  T'!$A$1=$A$15,'I  N  P  U  T'!$B$1='Data HANDS OFF'!$B$16),Y$62,
  IF(AND('I  N  P  U  T'!$A$1=$A$18,'I  N  P  U  T'!$B$1='Data HANDS OFF'!$B$18),Y$92,
  IF(AND('I  N  P  U  T'!$A$1=$A$21,'I  N  P  U  T'!$B$1='Data HANDS OFF'!$B$21),Y$122,
  IF(AND('I  N  P  U  T'!$A$1=$A$24,'I  N  P  U  T'!$B$1='Data HANDS OFF'!$B$24),Y$152)))))</f>
        <v>0</v>
      </c>
      <c r="AC3" s="20">
        <v>1</v>
      </c>
      <c r="AD3" s="46" t="str">
        <f t="shared" ref="AD3:AD48" si="0">IF($A$67=$B$67,AD137,IF($A$67=$B$68,AE137))</f>
        <v>CP angestrebt ↓ (berechnet)</v>
      </c>
      <c r="AI3" s="30" t="s">
        <v>52</v>
      </c>
      <c r="AK3" s="47" t="str">
        <f xml:space="preserve"> IF('Data HANDS OFF'!$A$67="DE",AK10,AK17)</f>
        <v>Zeugniswunsch</v>
      </c>
      <c r="AO3" s="34"/>
      <c r="AP3" s="34"/>
      <c r="AQ3" s="34"/>
      <c r="AR3" s="34"/>
      <c r="AS3" s="34"/>
      <c r="AT3" s="48" t="s">
        <v>140</v>
      </c>
      <c r="AU3" s="48"/>
      <c r="AV3" s="48"/>
      <c r="AW3" s="48"/>
      <c r="AX3" s="34"/>
      <c r="AY3" s="49" t="s">
        <v>141</v>
      </c>
      <c r="AZ3" s="49"/>
      <c r="BA3" s="49"/>
      <c r="BB3" s="49"/>
      <c r="BC3" s="49"/>
      <c r="BD3" s="33"/>
    </row>
    <row r="4" spans="1:56" x14ac:dyDescent="0.35">
      <c r="A4" s="42" t="s">
        <v>47</v>
      </c>
      <c r="D4" s="13" t="str">
        <f xml:space="preserve">
IF( 'I  N  P  U  T'!$A$1='Data HANDS OFF'!A$3,D33,
IF('I  N  P  U  T'!$A$1='Data HANDS OFF'!A$4,D93,
IF('I  N  P  U  T'!$A$1='Data HANDS OFF'!A$5,D123,
IF('I  N  P  U  T'!$A$1='Data HANDS OFF'!A$6,D153,
IF('I  N  P  U  T'!$A$1='Data HANDS OFF'!A$7,D183,
"")))))</f>
        <v/>
      </c>
      <c r="F4" s="43" t="s">
        <v>284</v>
      </c>
      <c r="G4" s="23"/>
      <c r="H4" s="1">
        <v>1</v>
      </c>
      <c r="J4" s="20">
        <v>2</v>
      </c>
      <c r="K4" s="44" t="b">
        <f>IF(AND('I  N  P  U  T'!$A$1=$A$15,'I  N  P  U  T'!$B$1='Data HANDS OFF'!$B$15),K$33,
  IF(AND('I  N  P  U  T'!$A$1=$A$15,'I  N  P  U  T'!$B$1='Data HANDS OFF'!$B$16),K$63,
  IF(AND('I  N  P  U  T'!$A$1=$A$18,'I  N  P  U  T'!$B$1='Data HANDS OFF'!$B$18),K$93,
  IF(AND('I  N  P  U  T'!$A$1=$A$21,'I  N  P  U  T'!$B$1='Data HANDS OFF'!$B$21),K$123,
  IF(AND('I  N  P  U  T'!$A$1=$A$24,'I  N  P  U  T'!$B$1='Data HANDS OFF'!$B$24),K$153)))))</f>
        <v>0</v>
      </c>
      <c r="M4" s="44" t="b">
        <f>IF(AND('I  N  P  U  T'!$A$1=$A$15,'I  N  P  U  T'!$B$1='Data HANDS OFF'!$B$15),M$33,
  IF(AND('I  N  P  U  T'!$A$1=$A$15,'I  N  P  U  T'!$B$1='Data HANDS OFF'!$B$16),M$63,
  IF(AND('I  N  P  U  T'!$A$1=$A$18,'I  N  P  U  T'!$B$1='Data HANDS OFF'!$B$18),M$93,
  IF(AND('I  N  P  U  T'!$A$1=$A$21,'I  N  P  U  T'!$B$1='Data HANDS OFF'!$B$21),M$123,
  IF(AND('I  N  P  U  T'!$A$1=$A$24,'I  N  P  U  T'!$B$1='Data HANDS OFF'!$B$24),M$153)))))</f>
        <v>0</v>
      </c>
      <c r="N4" s="44" t="b">
        <f>IF(AND('I  N  P  U  T'!$A$1=$A$15,'I  N  P  U  T'!$B$1='Data HANDS OFF'!$B$15),N$33,
  IF(AND('I  N  P  U  T'!$A$1=$A$15,'I  N  P  U  T'!$B$1='Data HANDS OFF'!$B$16),N$63,
  IF(AND('I  N  P  U  T'!$A$1=$A$18,'I  N  P  U  T'!$B$1='Data HANDS OFF'!$B$18),N$93,
  IF(AND('I  N  P  U  T'!$A$1=$A$21,'I  N  P  U  T'!$B$1='Data HANDS OFF'!$B$21),N$123,
  IF(AND('I  N  P  U  T'!$A$1=$A$24,'I  N  P  U  T'!$B$1='Data HANDS OFF'!$B$24),N$153)))))</f>
        <v>0</v>
      </c>
      <c r="O4" s="44" t="b">
        <f>IF(AND('I  N  P  U  T'!$A$1=$A$15,'I  N  P  U  T'!$B$1='Data HANDS OFF'!$B$15),O$33,
  IF(AND('I  N  P  U  T'!$A$1=$A$15,'I  N  P  U  T'!$B$1='Data HANDS OFF'!$B$16),O$63,
  IF(AND('I  N  P  U  T'!$A$1=$A$18,'I  N  P  U  T'!$B$1='Data HANDS OFF'!$B$18),O$93,
  IF(AND('I  N  P  U  T'!$A$1=$A$21,'I  N  P  U  T'!$B$1='Data HANDS OFF'!$B$21),O$123,
  IF(AND('I  N  P  U  T'!$A$1=$A$24,'I  N  P  U  T'!$B$1='Data HANDS OFF'!$B$24),O$153)))))</f>
        <v>0</v>
      </c>
      <c r="P4" s="44" t="b">
        <f>IF(AND('I  N  P  U  T'!$A$1=$A$15,'I  N  P  U  T'!$B$1='Data HANDS OFF'!$B$15),P$33,
  IF(AND('I  N  P  U  T'!$A$1=$A$15,'I  N  P  U  T'!$B$1='Data HANDS OFF'!$B$16),P$63,
  IF(AND('I  N  P  U  T'!$A$1=$A$18,'I  N  P  U  T'!$B$1='Data HANDS OFF'!$B$18),P$93,
  IF(AND('I  N  P  U  T'!$A$1=$A$21,'I  N  P  U  T'!$B$1='Data HANDS OFF'!$B$21),P$123,
  IF(AND('I  N  P  U  T'!$A$1=$A$24,'I  N  P  U  T'!$B$1='Data HANDS OFF'!$B$24),P$153)))))</f>
        <v>0</v>
      </c>
      <c r="Q4" s="44" t="b">
        <f>IF(AND('I  N  P  U  T'!$A$1=$A$15,'I  N  P  U  T'!$B$1='Data HANDS OFF'!$B$15),Q$33,
  IF(AND('I  N  P  U  T'!$A$1=$A$15,'I  N  P  U  T'!$B$1='Data HANDS OFF'!$B$16),Q$63,
  IF(AND('I  N  P  U  T'!$A$1=$A$18,'I  N  P  U  T'!$B$1='Data HANDS OFF'!$B$18),Q$93,
  IF(AND('I  N  P  U  T'!$A$1=$A$21,'I  N  P  U  T'!$B$1='Data HANDS OFF'!$B$21),Q$123,
  IF(AND('I  N  P  U  T'!$A$1=$A$24,'I  N  P  U  T'!$B$1='Data HANDS OFF'!$B$24),Q$153)))))</f>
        <v>0</v>
      </c>
      <c r="R4" s="44" t="b">
        <f>IF(AND('I  N  P  U  T'!$A$1=$A$15,'I  N  P  U  T'!$B$1='Data HANDS OFF'!$B$15),R$33,
  IF(AND('I  N  P  U  T'!$A$1=$A$15,'I  N  P  U  T'!$B$1='Data HANDS OFF'!$B$16),R$63,
  IF(AND('I  N  P  U  T'!$A$1=$A$18,'I  N  P  U  T'!$B$1='Data HANDS OFF'!$B$18),R$93,
  IF(AND('I  N  P  U  T'!$A$1=$A$21,'I  N  P  U  T'!$B$1='Data HANDS OFF'!$B$21),R$123,
  IF(AND('I  N  P  U  T'!$A$1=$A$24,'I  N  P  U  T'!$B$1='Data HANDS OFF'!$B$24),R$153)))))</f>
        <v>0</v>
      </c>
      <c r="S4" s="44" t="b">
        <f>IF(AND('I  N  P  U  T'!$A$1=$A$15,'I  N  P  U  T'!$B$1='Data HANDS OFF'!$B$15),S$33,
  IF(AND('I  N  P  U  T'!$A$1=$A$15,'I  N  P  U  T'!$B$1='Data HANDS OFF'!$B$16),S$63,
  IF(AND('I  N  P  U  T'!$A$1=$A$18,'I  N  P  U  T'!$B$1='Data HANDS OFF'!$B$18),S$93,
  IF(AND('I  N  P  U  T'!$A$1=$A$21,'I  N  P  U  T'!$B$1='Data HANDS OFF'!$B$21),S$123,
  IF(AND('I  N  P  U  T'!$A$1=$A$24,'I  N  P  U  T'!$B$1='Data HANDS OFF'!$B$24),S$153)))))</f>
        <v>0</v>
      </c>
      <c r="T4" s="44" t="b">
        <f>IF(AND('I  N  P  U  T'!$A$1=$A$15,'I  N  P  U  T'!$B$1='Data HANDS OFF'!$B$15),T$33,
  IF(AND('I  N  P  U  T'!$A$1=$A$15,'I  N  P  U  T'!$B$1='Data HANDS OFF'!$B$16),T$63,
  IF(AND('I  N  P  U  T'!$A$1=$A$18,'I  N  P  U  T'!$B$1='Data HANDS OFF'!$B$18),T$93,
  IF(AND('I  N  P  U  T'!$A$1=$A$21,'I  N  P  U  T'!$B$1='Data HANDS OFF'!$B$21),T$123,
  IF(AND('I  N  P  U  T'!$A$1=$A$24,'I  N  P  U  T'!$B$1='Data HANDS OFF'!$B$24),T$153)))))</f>
        <v>0</v>
      </c>
      <c r="U4" s="44" t="b">
        <f>IF(AND('I  N  P  U  T'!$A$1=$A$15,'I  N  P  U  T'!$B$1='Data HANDS OFF'!$B$15),U$33,
  IF(AND('I  N  P  U  T'!$A$1=$A$15,'I  N  P  U  T'!$B$1='Data HANDS OFF'!$B$16),U$63,
  IF(AND('I  N  P  U  T'!$A$1=$A$18,'I  N  P  U  T'!$B$1='Data HANDS OFF'!$B$18),U$93,
  IF(AND('I  N  P  U  T'!$A$1=$A$21,'I  N  P  U  T'!$B$1='Data HANDS OFF'!$B$21),U$123,
  IF(AND('I  N  P  U  T'!$A$1=$A$24,'I  N  P  U  T'!$B$1='Data HANDS OFF'!$B$24),U$153)))))</f>
        <v>0</v>
      </c>
      <c r="W4" s="20">
        <v>2</v>
      </c>
      <c r="X4" s="30" t="b">
        <f>IF(AND('I  N  P  U  T'!$A$1=$A$15,'I  N  P  U  T'!$B$1='Data HANDS OFF'!$B$15),X$33,
  IF(AND('I  N  P  U  T'!$A$1=$A$15,'I  N  P  U  T'!$B$1='Data HANDS OFF'!$B$16),X$63,
  IF(AND('I  N  P  U  T'!$A$1=$A$18,'I  N  P  U  T'!$B$1='Data HANDS OFF'!$B$18),X$93,
  IF(AND('I  N  P  U  T'!$A$1=$A$21,'I  N  P  U  T'!$B$1='Data HANDS OFF'!$B$21),X$123,
  IF(AND('I  N  P  U  T'!$A$1=$A$24,'I  N  P  U  T'!$B$1='Data HANDS OFF'!$B$24),X$153)))))</f>
        <v>0</v>
      </c>
      <c r="Y4" s="30" t="b">
        <f>IF(AND('I  N  P  U  T'!$A$1=$A$15,'I  N  P  U  T'!$B$1='Data HANDS OFF'!$B$15),Y$33,
  IF(AND('I  N  P  U  T'!$A$1=$A$15,'I  N  P  U  T'!$B$1='Data HANDS OFF'!$B$16),Y$63,
  IF(AND('I  N  P  U  T'!$A$1=$A$18,'I  N  P  U  T'!$B$1='Data HANDS OFF'!$B$18),Y$93,
  IF(AND('I  N  P  U  T'!$A$1=$A$21,'I  N  P  U  T'!$B$1='Data HANDS OFF'!$B$21),Y$123,
  IF(AND('I  N  P  U  T'!$A$1=$A$24,'I  N  P  U  T'!$B$1='Data HANDS OFF'!$B$24),Y$153)))))</f>
        <v>0</v>
      </c>
      <c r="AC4" s="20">
        <v>2</v>
      </c>
      <c r="AD4" s="46" t="str">
        <f t="shared" si="0"/>
        <v>Eingabe Modulendnote  ↓ =&gt; CPs</v>
      </c>
      <c r="AI4" s="30" t="s">
        <v>6</v>
      </c>
      <c r="AK4" s="47" t="str">
        <f xml:space="preserve"> IF('Data HANDS OFF'!$A$67="DE",AK11,AK18)</f>
        <v>Besprechungsgrundlage</v>
      </c>
      <c r="AO4" s="50"/>
      <c r="AP4" s="34"/>
      <c r="AQ4" s="34"/>
      <c r="AR4" s="34"/>
      <c r="AS4" s="34"/>
      <c r="AT4" s="34"/>
      <c r="AU4" s="280" t="s">
        <v>148</v>
      </c>
      <c r="AV4" s="280"/>
      <c r="AW4" s="280"/>
      <c r="AX4" s="34"/>
      <c r="AY4" s="34"/>
      <c r="AZ4" s="34"/>
      <c r="BA4" s="51" t="s">
        <v>144</v>
      </c>
      <c r="BB4" s="51"/>
      <c r="BC4" s="51"/>
      <c r="BD4" s="33"/>
    </row>
    <row r="5" spans="1:56" ht="20" customHeight="1" x14ac:dyDescent="0.35">
      <c r="A5" s="42" t="s">
        <v>31</v>
      </c>
      <c r="D5" s="13" t="str">
        <f xml:space="preserve">
IF( 'I  N  P  U  T'!$A$1='Data HANDS OFF'!A$3,D34,
IF('I  N  P  U  T'!$A$1='Data HANDS OFF'!A$4,D94,
IF('I  N  P  U  T'!$A$1='Data HANDS OFF'!A$5,D124,
IF('I  N  P  U  T'!$A$1='Data HANDS OFF'!A$6,D154,
IF('I  N  P  U  T'!$A$1='Data HANDS OFF'!A$7,D184,
"")))))</f>
        <v/>
      </c>
      <c r="F5" s="43" t="str">
        <f xml:space="preserve"> IF('Data HANDS OFF'!$A$67="DE","2018W","")</f>
        <v>2018W</v>
      </c>
      <c r="G5" s="23"/>
      <c r="H5" s="1">
        <v>2</v>
      </c>
      <c r="J5" s="20">
        <v>3</v>
      </c>
      <c r="K5" s="44" t="b">
        <f>IF(AND('I  N  P  U  T'!$A$1=$A$15,'I  N  P  U  T'!$B$1='Data HANDS OFF'!$B$15),K$34,
  IF(AND('I  N  P  U  T'!$A$1=$A$15,'I  N  P  U  T'!$B$1='Data HANDS OFF'!$B$16),K$64,
  IF(AND('I  N  P  U  T'!$A$1=$A$18,'I  N  P  U  T'!$B$1='Data HANDS OFF'!$B$18),K$94,
  IF(AND('I  N  P  U  T'!$A$1=$A$21,'I  N  P  U  T'!$B$1='Data HANDS OFF'!$B$21),K$124,
  IF(AND('I  N  P  U  T'!$A$1=$A$24,'I  N  P  U  T'!$B$1='Data HANDS OFF'!$B$24),K$154)))))</f>
        <v>0</v>
      </c>
      <c r="M5" s="44" t="b">
        <f>IF(AND('I  N  P  U  T'!$A$1=$A$15,'I  N  P  U  T'!$B$1='Data HANDS OFF'!$B$15),M$34,
  IF(AND('I  N  P  U  T'!$A$1=$A$15,'I  N  P  U  T'!$B$1='Data HANDS OFF'!$B$16),M$64,
  IF(AND('I  N  P  U  T'!$A$1=$A$18,'I  N  P  U  T'!$B$1='Data HANDS OFF'!$B$18),M$94,
  IF(AND('I  N  P  U  T'!$A$1=$A$21,'I  N  P  U  T'!$B$1='Data HANDS OFF'!$B$21),M$124,
  IF(AND('I  N  P  U  T'!$A$1=$A$24,'I  N  P  U  T'!$B$1='Data HANDS OFF'!$B$24),M$154)))))</f>
        <v>0</v>
      </c>
      <c r="N5" s="44" t="b">
        <f>IF(AND('I  N  P  U  T'!$A$1=$A$15,'I  N  P  U  T'!$B$1='Data HANDS OFF'!$B$15),N$34,
  IF(AND('I  N  P  U  T'!$A$1=$A$15,'I  N  P  U  T'!$B$1='Data HANDS OFF'!$B$16),N$64,
  IF(AND('I  N  P  U  T'!$A$1=$A$18,'I  N  P  U  T'!$B$1='Data HANDS OFF'!$B$18),N$94,
  IF(AND('I  N  P  U  T'!$A$1=$A$21,'I  N  P  U  T'!$B$1='Data HANDS OFF'!$B$21),N$124,
  IF(AND('I  N  P  U  T'!$A$1=$A$24,'I  N  P  U  T'!$B$1='Data HANDS OFF'!$B$24),N$154)))))</f>
        <v>0</v>
      </c>
      <c r="O5" s="44" t="b">
        <f>IF(AND('I  N  P  U  T'!$A$1=$A$15,'I  N  P  U  T'!$B$1='Data HANDS OFF'!$B$15),O$34,
  IF(AND('I  N  P  U  T'!$A$1=$A$15,'I  N  P  U  T'!$B$1='Data HANDS OFF'!$B$16),O$64,
  IF(AND('I  N  P  U  T'!$A$1=$A$18,'I  N  P  U  T'!$B$1='Data HANDS OFF'!$B$18),O$94,
  IF(AND('I  N  P  U  T'!$A$1=$A$21,'I  N  P  U  T'!$B$1='Data HANDS OFF'!$B$21),O$124,
  IF(AND('I  N  P  U  T'!$A$1=$A$24,'I  N  P  U  T'!$B$1='Data HANDS OFF'!$B$24),O$154)))))</f>
        <v>0</v>
      </c>
      <c r="P5" s="44" t="b">
        <f>IF(AND('I  N  P  U  T'!$A$1=$A$15,'I  N  P  U  T'!$B$1='Data HANDS OFF'!$B$15),P$34,
  IF(AND('I  N  P  U  T'!$A$1=$A$15,'I  N  P  U  T'!$B$1='Data HANDS OFF'!$B$16),P$64,
  IF(AND('I  N  P  U  T'!$A$1=$A$18,'I  N  P  U  T'!$B$1='Data HANDS OFF'!$B$18),P$94,
  IF(AND('I  N  P  U  T'!$A$1=$A$21,'I  N  P  U  T'!$B$1='Data HANDS OFF'!$B$21),P$124,
  IF(AND('I  N  P  U  T'!$A$1=$A$24,'I  N  P  U  T'!$B$1='Data HANDS OFF'!$B$24),P$154)))))</f>
        <v>0</v>
      </c>
      <c r="Q5" s="44" t="b">
        <f>IF(AND('I  N  P  U  T'!$A$1=$A$15,'I  N  P  U  T'!$B$1='Data HANDS OFF'!$B$15),Q$34,
  IF(AND('I  N  P  U  T'!$A$1=$A$15,'I  N  P  U  T'!$B$1='Data HANDS OFF'!$B$16),Q$64,
  IF(AND('I  N  P  U  T'!$A$1=$A$18,'I  N  P  U  T'!$B$1='Data HANDS OFF'!$B$18),Q$94,
  IF(AND('I  N  P  U  T'!$A$1=$A$21,'I  N  P  U  T'!$B$1='Data HANDS OFF'!$B$21),Q$124,
  IF(AND('I  N  P  U  T'!$A$1=$A$24,'I  N  P  U  T'!$B$1='Data HANDS OFF'!$B$24),Q$154)))))</f>
        <v>0</v>
      </c>
      <c r="R5" s="44" t="b">
        <f>IF(AND('I  N  P  U  T'!$A$1=$A$15,'I  N  P  U  T'!$B$1='Data HANDS OFF'!$B$15),R$34,
  IF(AND('I  N  P  U  T'!$A$1=$A$15,'I  N  P  U  T'!$B$1='Data HANDS OFF'!$B$16),R$64,
  IF(AND('I  N  P  U  T'!$A$1=$A$18,'I  N  P  U  T'!$B$1='Data HANDS OFF'!$B$18),R$94,
  IF(AND('I  N  P  U  T'!$A$1=$A$21,'I  N  P  U  T'!$B$1='Data HANDS OFF'!$B$21),R$124,
  IF(AND('I  N  P  U  T'!$A$1=$A$24,'I  N  P  U  T'!$B$1='Data HANDS OFF'!$B$24),R$154)))))</f>
        <v>0</v>
      </c>
      <c r="S5" s="44" t="b">
        <f>IF(AND('I  N  P  U  T'!$A$1=$A$15,'I  N  P  U  T'!$B$1='Data HANDS OFF'!$B$15),S$34,
  IF(AND('I  N  P  U  T'!$A$1=$A$15,'I  N  P  U  T'!$B$1='Data HANDS OFF'!$B$16),S$64,
  IF(AND('I  N  P  U  T'!$A$1=$A$18,'I  N  P  U  T'!$B$1='Data HANDS OFF'!$B$18),S$94,
  IF(AND('I  N  P  U  T'!$A$1=$A$21,'I  N  P  U  T'!$B$1='Data HANDS OFF'!$B$21),S$124,
  IF(AND('I  N  P  U  T'!$A$1=$A$24,'I  N  P  U  T'!$B$1='Data HANDS OFF'!$B$24),S$154)))))</f>
        <v>0</v>
      </c>
      <c r="T5" s="44" t="b">
        <f>IF(AND('I  N  P  U  T'!$A$1=$A$15,'I  N  P  U  T'!$B$1='Data HANDS OFF'!$B$15),T$34,
  IF(AND('I  N  P  U  T'!$A$1=$A$15,'I  N  P  U  T'!$B$1='Data HANDS OFF'!$B$16),T$64,
  IF(AND('I  N  P  U  T'!$A$1=$A$18,'I  N  P  U  T'!$B$1='Data HANDS OFF'!$B$18),T$94,
  IF(AND('I  N  P  U  T'!$A$1=$A$21,'I  N  P  U  T'!$B$1='Data HANDS OFF'!$B$21),T$124,
  IF(AND('I  N  P  U  T'!$A$1=$A$24,'I  N  P  U  T'!$B$1='Data HANDS OFF'!$B$24),T$154)))))</f>
        <v>0</v>
      </c>
      <c r="U5" s="44" t="b">
        <f>IF(AND('I  N  P  U  T'!$A$1=$A$15,'I  N  P  U  T'!$B$1='Data HANDS OFF'!$B$15),U$34,
  IF(AND('I  N  P  U  T'!$A$1=$A$15,'I  N  P  U  T'!$B$1='Data HANDS OFF'!$B$16),U$64,
  IF(AND('I  N  P  U  T'!$A$1=$A$18,'I  N  P  U  T'!$B$1='Data HANDS OFF'!$B$18),U$94,
  IF(AND('I  N  P  U  T'!$A$1=$A$21,'I  N  P  U  T'!$B$1='Data HANDS OFF'!$B$21),U$124,
  IF(AND('I  N  P  U  T'!$A$1=$A$24,'I  N  P  U  T'!$B$1='Data HANDS OFF'!$B$24),U$154)))))</f>
        <v>0</v>
      </c>
      <c r="W5" s="20">
        <v>3</v>
      </c>
      <c r="X5" s="30" t="b">
        <f>IF(AND('I  N  P  U  T'!$A$1=$A$15,'I  N  P  U  T'!$B$1='Data HANDS OFF'!$B$15),X$34,
  IF(AND('I  N  P  U  T'!$A$1=$A$15,'I  N  P  U  T'!$B$1='Data HANDS OFF'!$B$16),X$64,
  IF(AND('I  N  P  U  T'!$A$1=$A$18,'I  N  P  U  T'!$B$1='Data HANDS OFF'!$B$18),X$94,
  IF(AND('I  N  P  U  T'!$A$1=$A$21,'I  N  P  U  T'!$B$1='Data HANDS OFF'!$B$21),X$124,
  IF(AND('I  N  P  U  T'!$A$1=$A$24,'I  N  P  U  T'!$B$1='Data HANDS OFF'!$B$24),X$154)))))</f>
        <v>0</v>
      </c>
      <c r="Y5" s="30" t="b">
        <f>IF(AND('I  N  P  U  T'!$A$1=$A$15,'I  N  P  U  T'!$B$1='Data HANDS OFF'!$B$15),Y$34,
  IF(AND('I  N  P  U  T'!$A$1=$A$15,'I  N  P  U  T'!$B$1='Data HANDS OFF'!$B$16),Y$64,
  IF(AND('I  N  P  U  T'!$A$1=$A$18,'I  N  P  U  T'!$B$1='Data HANDS OFF'!$B$18),Y$94,
  IF(AND('I  N  P  U  T'!$A$1=$A$21,'I  N  P  U  T'!$B$1='Data HANDS OFF'!$B$21),Y$124,
  IF(AND('I  N  P  U  T'!$A$1=$A$24,'I  N  P  U  T'!$B$1='Data HANDS OFF'!$B$24),Y$154)))))</f>
        <v>0</v>
      </c>
      <c r="AC5" s="20">
        <v>3</v>
      </c>
      <c r="AD5" s="46" t="str">
        <f t="shared" si="0"/>
        <v>Gesamtergebnis ↓</v>
      </c>
      <c r="AI5" s="30" t="s">
        <v>7</v>
      </c>
      <c r="AK5" s="47" t="str">
        <f xml:space="preserve"> IF('Data HANDS OFF'!$A$67="DE",AK12,AK19)</f>
        <v>Th-Anmldg. / SP nicht fin.</v>
      </c>
      <c r="AO5" s="34"/>
      <c r="AP5" s="34"/>
      <c r="AQ5" s="34"/>
      <c r="AR5" s="34"/>
      <c r="AS5" s="34"/>
      <c r="AT5" s="34" t="s">
        <v>136</v>
      </c>
      <c r="AU5" s="34" t="s">
        <v>139</v>
      </c>
      <c r="AV5" s="34" t="s">
        <v>138</v>
      </c>
      <c r="AW5" s="34" t="s">
        <v>137</v>
      </c>
      <c r="AX5" s="34"/>
      <c r="AY5" s="34" t="s">
        <v>143</v>
      </c>
      <c r="AZ5" s="34" t="s">
        <v>142</v>
      </c>
      <c r="BA5" s="34" t="s">
        <v>139</v>
      </c>
      <c r="BB5" s="34" t="s">
        <v>138</v>
      </c>
      <c r="BC5" s="34" t="s">
        <v>137</v>
      </c>
      <c r="BD5" s="33"/>
    </row>
    <row r="6" spans="1:56" ht="21" x14ac:dyDescent="0.5">
      <c r="A6" s="42" t="s">
        <v>218</v>
      </c>
      <c r="D6" s="13" t="str">
        <f xml:space="preserve">
IF( 'I  N  P  U  T'!$A$1='Data HANDS OFF'!A$3,D35,
IF('I  N  P  U  T'!$A$1='Data HANDS OFF'!A$4,D95,
IF('I  N  P  U  T'!$A$1='Data HANDS OFF'!A$5,D125,
IF('I  N  P  U  T'!$A$1='Data HANDS OFF'!A$6,D155,
IF('I  N  P  U  T'!$A$1='Data HANDS OFF'!A$7,D185,
"")))))</f>
        <v/>
      </c>
      <c r="F6" s="43" t="str">
        <f xml:space="preserve"> IF('Data HANDS OFF'!$A$67="DE","2019S","")</f>
        <v>2019S</v>
      </c>
      <c r="G6" s="23"/>
      <c r="H6" s="1">
        <v>3</v>
      </c>
      <c r="J6" s="20">
        <v>4</v>
      </c>
      <c r="K6" s="44" t="b">
        <f>IF(AND('I  N  P  U  T'!$A$1=$A$15,'I  N  P  U  T'!$B$1='Data HANDS OFF'!$B$15),K$35,
  IF(AND('I  N  P  U  T'!$A$1=$A$15,'I  N  P  U  T'!$B$1='Data HANDS OFF'!$B$16),K$65,
  IF(AND('I  N  P  U  T'!$A$1=$A$18,'I  N  P  U  T'!$B$1='Data HANDS OFF'!$B$18),K$95,
  IF(AND('I  N  P  U  T'!$A$1=$A$21,'I  N  P  U  T'!$B$1='Data HANDS OFF'!$B$21),K$125,
  IF(AND('I  N  P  U  T'!$A$1=$A$24,'I  N  P  U  T'!$B$1='Data HANDS OFF'!$B$24),K$155)))))</f>
        <v>0</v>
      </c>
      <c r="M6" s="44" t="b">
        <f>IF(AND('I  N  P  U  T'!$A$1=$A$15,'I  N  P  U  T'!$B$1='Data HANDS OFF'!$B$15),M$35,
  IF(AND('I  N  P  U  T'!$A$1=$A$15,'I  N  P  U  T'!$B$1='Data HANDS OFF'!$B$16),M$65,
  IF(AND('I  N  P  U  T'!$A$1=$A$18,'I  N  P  U  T'!$B$1='Data HANDS OFF'!$B$18),M$95,
  IF(AND('I  N  P  U  T'!$A$1=$A$21,'I  N  P  U  T'!$B$1='Data HANDS OFF'!$B$21),M$125,
  IF(AND('I  N  P  U  T'!$A$1=$A$24,'I  N  P  U  T'!$B$1='Data HANDS OFF'!$B$24),M$155)))))</f>
        <v>0</v>
      </c>
      <c r="N6" s="44" t="b">
        <f>IF(AND('I  N  P  U  T'!$A$1=$A$15,'I  N  P  U  T'!$B$1='Data HANDS OFF'!$B$15),N$35,
  IF(AND('I  N  P  U  T'!$A$1=$A$15,'I  N  P  U  T'!$B$1='Data HANDS OFF'!$B$16),N$65,
  IF(AND('I  N  P  U  T'!$A$1=$A$18,'I  N  P  U  T'!$B$1='Data HANDS OFF'!$B$18),N$95,
  IF(AND('I  N  P  U  T'!$A$1=$A$21,'I  N  P  U  T'!$B$1='Data HANDS OFF'!$B$21),N$125,
  IF(AND('I  N  P  U  T'!$A$1=$A$24,'I  N  P  U  T'!$B$1='Data HANDS OFF'!$B$24),N$155)))))</f>
        <v>0</v>
      </c>
      <c r="O6" s="44" t="b">
        <f>IF(AND('I  N  P  U  T'!$A$1=$A$15,'I  N  P  U  T'!$B$1='Data HANDS OFF'!$B$15),O$35,
  IF(AND('I  N  P  U  T'!$A$1=$A$15,'I  N  P  U  T'!$B$1='Data HANDS OFF'!$B$16),O$65,
  IF(AND('I  N  P  U  T'!$A$1=$A$18,'I  N  P  U  T'!$B$1='Data HANDS OFF'!$B$18),O$95,
  IF(AND('I  N  P  U  T'!$A$1=$A$21,'I  N  P  U  T'!$B$1='Data HANDS OFF'!$B$21),O$125,
  IF(AND('I  N  P  U  T'!$A$1=$A$24,'I  N  P  U  T'!$B$1='Data HANDS OFF'!$B$24),O$155)))))</f>
        <v>0</v>
      </c>
      <c r="P6" s="44" t="b">
        <f>IF(AND('I  N  P  U  T'!$A$1=$A$15,'I  N  P  U  T'!$B$1='Data HANDS OFF'!$B$15),P$35,
  IF(AND('I  N  P  U  T'!$A$1=$A$15,'I  N  P  U  T'!$B$1='Data HANDS OFF'!$B$16),P$65,
  IF(AND('I  N  P  U  T'!$A$1=$A$18,'I  N  P  U  T'!$B$1='Data HANDS OFF'!$B$18),P$95,
  IF(AND('I  N  P  U  T'!$A$1=$A$21,'I  N  P  U  T'!$B$1='Data HANDS OFF'!$B$21),P$125,
  IF(AND('I  N  P  U  T'!$A$1=$A$24,'I  N  P  U  T'!$B$1='Data HANDS OFF'!$B$24),P$155)))))</f>
        <v>0</v>
      </c>
      <c r="Q6" s="44" t="b">
        <f>IF(AND('I  N  P  U  T'!$A$1=$A$15,'I  N  P  U  T'!$B$1='Data HANDS OFF'!$B$15),Q$35,
  IF(AND('I  N  P  U  T'!$A$1=$A$15,'I  N  P  U  T'!$B$1='Data HANDS OFF'!$B$16),Q$65,
  IF(AND('I  N  P  U  T'!$A$1=$A$18,'I  N  P  U  T'!$B$1='Data HANDS OFF'!$B$18),Q$95,
  IF(AND('I  N  P  U  T'!$A$1=$A$21,'I  N  P  U  T'!$B$1='Data HANDS OFF'!$B$21),Q$125,
  IF(AND('I  N  P  U  T'!$A$1=$A$24,'I  N  P  U  T'!$B$1='Data HANDS OFF'!$B$24),Q$155)))))</f>
        <v>0</v>
      </c>
      <c r="R6" s="44" t="b">
        <f>IF(AND('I  N  P  U  T'!$A$1=$A$15,'I  N  P  U  T'!$B$1='Data HANDS OFF'!$B$15),R$35,
  IF(AND('I  N  P  U  T'!$A$1=$A$15,'I  N  P  U  T'!$B$1='Data HANDS OFF'!$B$16),R$65,
  IF(AND('I  N  P  U  T'!$A$1=$A$18,'I  N  P  U  T'!$B$1='Data HANDS OFF'!$B$18),R$95,
  IF(AND('I  N  P  U  T'!$A$1=$A$21,'I  N  P  U  T'!$B$1='Data HANDS OFF'!$B$21),R$125,
  IF(AND('I  N  P  U  T'!$A$1=$A$24,'I  N  P  U  T'!$B$1='Data HANDS OFF'!$B$24),R$155)))))</f>
        <v>0</v>
      </c>
      <c r="S6" s="44" t="b">
        <f>IF(AND('I  N  P  U  T'!$A$1=$A$15,'I  N  P  U  T'!$B$1='Data HANDS OFF'!$B$15),S$35,
  IF(AND('I  N  P  U  T'!$A$1=$A$15,'I  N  P  U  T'!$B$1='Data HANDS OFF'!$B$16),S$65,
  IF(AND('I  N  P  U  T'!$A$1=$A$18,'I  N  P  U  T'!$B$1='Data HANDS OFF'!$B$18),S$95,
  IF(AND('I  N  P  U  T'!$A$1=$A$21,'I  N  P  U  T'!$B$1='Data HANDS OFF'!$B$21),S$125,
  IF(AND('I  N  P  U  T'!$A$1=$A$24,'I  N  P  U  T'!$B$1='Data HANDS OFF'!$B$24),S$155)))))</f>
        <v>0</v>
      </c>
      <c r="T6" s="44" t="b">
        <f>IF(AND('I  N  P  U  T'!$A$1=$A$15,'I  N  P  U  T'!$B$1='Data HANDS OFF'!$B$15),T$35,
  IF(AND('I  N  P  U  T'!$A$1=$A$15,'I  N  P  U  T'!$B$1='Data HANDS OFF'!$B$16),T$65,
  IF(AND('I  N  P  U  T'!$A$1=$A$18,'I  N  P  U  T'!$B$1='Data HANDS OFF'!$B$18),T$95,
  IF(AND('I  N  P  U  T'!$A$1=$A$21,'I  N  P  U  T'!$B$1='Data HANDS OFF'!$B$21),T$125,
  IF(AND('I  N  P  U  T'!$A$1=$A$24,'I  N  P  U  T'!$B$1='Data HANDS OFF'!$B$24),T$155)))))</f>
        <v>0</v>
      </c>
      <c r="U6" s="44" t="b">
        <f>IF(AND('I  N  P  U  T'!$A$1=$A$15,'I  N  P  U  T'!$B$1='Data HANDS OFF'!$B$15),U$35,
  IF(AND('I  N  P  U  T'!$A$1=$A$15,'I  N  P  U  T'!$B$1='Data HANDS OFF'!$B$16),U$65,
  IF(AND('I  N  P  U  T'!$A$1=$A$18,'I  N  P  U  T'!$B$1='Data HANDS OFF'!$B$18),U$95,
  IF(AND('I  N  P  U  T'!$A$1=$A$21,'I  N  P  U  T'!$B$1='Data HANDS OFF'!$B$21),U$125,
  IF(AND('I  N  P  U  T'!$A$1=$A$24,'I  N  P  U  T'!$B$1='Data HANDS OFF'!$B$24),U$155)))))</f>
        <v>0</v>
      </c>
      <c r="W6" s="20">
        <v>4</v>
      </c>
      <c r="X6" s="30" t="b">
        <f>IF(AND('I  N  P  U  T'!$A$1=$A$15,'I  N  P  U  T'!$B$1='Data HANDS OFF'!$B$15),X$35,
  IF(AND('I  N  P  U  T'!$A$1=$A$15,'I  N  P  U  T'!$B$1='Data HANDS OFF'!$B$16),X$65,
  IF(AND('I  N  P  U  T'!$A$1=$A$18,'I  N  P  U  T'!$B$1='Data HANDS OFF'!$B$18),X$95,
  IF(AND('I  N  P  U  T'!$A$1=$A$21,'I  N  P  U  T'!$B$1='Data HANDS OFF'!$B$21),X$125,
  IF(AND('I  N  P  U  T'!$A$1=$A$24,'I  N  P  U  T'!$B$1='Data HANDS OFF'!$B$24),X$155)))))</f>
        <v>0</v>
      </c>
      <c r="Y6" s="30" t="b">
        <f>IF(AND('I  N  P  U  T'!$A$1=$A$15,'I  N  P  U  T'!$B$1='Data HANDS OFF'!$B$15),Y$35,
  IF(AND('I  N  P  U  T'!$A$1=$A$15,'I  N  P  U  T'!$B$1='Data HANDS OFF'!$B$16),Y$65,
  IF(AND('I  N  P  U  T'!$A$1=$A$18,'I  N  P  U  T'!$B$1='Data HANDS OFF'!$B$18),Y$95,
  IF(AND('I  N  P  U  T'!$A$1=$A$21,'I  N  P  U  T'!$B$1='Data HANDS OFF'!$B$21),Y$125,
  IF(AND('I  N  P  U  T'!$A$1=$A$24,'I  N  P  U  T'!$B$1='Data HANDS OFF'!$B$24),Y$155)))))</f>
        <v>0</v>
      </c>
      <c r="AC6" s="20">
        <v>4</v>
      </c>
      <c r="AD6" s="46" t="str">
        <f t="shared" si="0"/>
        <v>CPs von fertigen Modulen</v>
      </c>
      <c r="AI6" s="30" t="s">
        <v>8</v>
      </c>
      <c r="AK6" s="47">
        <f xml:space="preserve"> IF('Data HANDS OFF'!$A$67="DE",AK13,AK20)</f>
        <v>0</v>
      </c>
      <c r="AO6" s="52" t="str">
        <f>'I  N  P  U  T'!M1</f>
        <v>Gesamtergebnis ↓</v>
      </c>
      <c r="AP6" s="34"/>
      <c r="AQ6" s="34"/>
      <c r="AR6" s="34"/>
      <c r="AS6" s="34"/>
      <c r="AT6" s="53"/>
      <c r="AU6" s="54"/>
      <c r="AV6" s="54"/>
      <c r="AW6" s="54"/>
      <c r="AX6" s="55"/>
      <c r="AY6" s="56">
        <f>'I  N  P  U  T'!N3</f>
        <v>0</v>
      </c>
      <c r="AZ6" s="56">
        <f>'I  N  P  U  T'!N5</f>
        <v>0</v>
      </c>
      <c r="BA6" s="57" t="b">
        <f>'Data HANDS OFF'!Y25</f>
        <v>0</v>
      </c>
      <c r="BB6" s="57" t="b">
        <f>'Data HANDS OFF'!Y21</f>
        <v>0</v>
      </c>
      <c r="BC6" s="57" t="b">
        <f>'Data HANDS OFF'!Y22</f>
        <v>0</v>
      </c>
      <c r="BD6" s="33"/>
    </row>
    <row r="7" spans="1:56" ht="21" x14ac:dyDescent="0.5">
      <c r="A7" s="42"/>
      <c r="F7" s="43" t="str">
        <f xml:space="preserve"> IF('Data HANDS OFF'!$A$67="DE","2019W","")</f>
        <v>2019W</v>
      </c>
      <c r="G7" s="23"/>
      <c r="H7" s="1">
        <v>4</v>
      </c>
      <c r="J7" s="20">
        <v>5</v>
      </c>
      <c r="K7" s="44" t="b">
        <f>IF(AND('I  N  P  U  T'!$A$1=$A$15,'I  N  P  U  T'!$B$1='Data HANDS OFF'!$B$15),K$36,
  IF(AND('I  N  P  U  T'!$A$1=$A$15,'I  N  P  U  T'!$B$1='Data HANDS OFF'!$B$16),K$66,
  IF(AND('I  N  P  U  T'!$A$1=$A$18,'I  N  P  U  T'!$B$1='Data HANDS OFF'!$B$18),K$96,
  IF(AND('I  N  P  U  T'!$A$1=$A$21,'I  N  P  U  T'!$B$1='Data HANDS OFF'!$B$21),K$126,
  IF(AND('I  N  P  U  T'!$A$1=$A$24,'I  N  P  U  T'!$B$1='Data HANDS OFF'!$B$24),K$156)))))</f>
        <v>0</v>
      </c>
      <c r="M7" s="44" t="b">
        <f>IF(AND('I  N  P  U  T'!$A$1=$A$15,'I  N  P  U  T'!$B$1='Data HANDS OFF'!$B$15),M$36,
  IF(AND('I  N  P  U  T'!$A$1=$A$15,'I  N  P  U  T'!$B$1='Data HANDS OFF'!$B$16),M$66,
  IF(AND('I  N  P  U  T'!$A$1=$A$18,'I  N  P  U  T'!$B$1='Data HANDS OFF'!$B$18),M$96,
  IF(AND('I  N  P  U  T'!$A$1=$A$21,'I  N  P  U  T'!$B$1='Data HANDS OFF'!$B$21),M$126,
  IF(AND('I  N  P  U  T'!$A$1=$A$24,'I  N  P  U  T'!$B$1='Data HANDS OFF'!$B$24),M$156)))))</f>
        <v>0</v>
      </c>
      <c r="N7" s="44" t="b">
        <f>IF(AND('I  N  P  U  T'!$A$1=$A$15,'I  N  P  U  T'!$B$1='Data HANDS OFF'!$B$15),N$36,
  IF(AND('I  N  P  U  T'!$A$1=$A$15,'I  N  P  U  T'!$B$1='Data HANDS OFF'!$B$16),N$66,
  IF(AND('I  N  P  U  T'!$A$1=$A$18,'I  N  P  U  T'!$B$1='Data HANDS OFF'!$B$18),N$96,
  IF(AND('I  N  P  U  T'!$A$1=$A$21,'I  N  P  U  T'!$B$1='Data HANDS OFF'!$B$21),N$126,
  IF(AND('I  N  P  U  T'!$A$1=$A$24,'I  N  P  U  T'!$B$1='Data HANDS OFF'!$B$24),N$156)))))</f>
        <v>0</v>
      </c>
      <c r="O7" s="44" t="b">
        <f>IF(AND('I  N  P  U  T'!$A$1=$A$15,'I  N  P  U  T'!$B$1='Data HANDS OFF'!$B$15),O$36,
  IF(AND('I  N  P  U  T'!$A$1=$A$15,'I  N  P  U  T'!$B$1='Data HANDS OFF'!$B$16),O$66,
  IF(AND('I  N  P  U  T'!$A$1=$A$18,'I  N  P  U  T'!$B$1='Data HANDS OFF'!$B$18),O$96,
  IF(AND('I  N  P  U  T'!$A$1=$A$21,'I  N  P  U  T'!$B$1='Data HANDS OFF'!$B$21),O$126,
  IF(AND('I  N  P  U  T'!$A$1=$A$24,'I  N  P  U  T'!$B$1='Data HANDS OFF'!$B$24),O$156)))))</f>
        <v>0</v>
      </c>
      <c r="P7" s="44" t="b">
        <f>IF(AND('I  N  P  U  T'!$A$1=$A$15,'I  N  P  U  T'!$B$1='Data HANDS OFF'!$B$15),P$36,
  IF(AND('I  N  P  U  T'!$A$1=$A$15,'I  N  P  U  T'!$B$1='Data HANDS OFF'!$B$16),P$66,
  IF(AND('I  N  P  U  T'!$A$1=$A$18,'I  N  P  U  T'!$B$1='Data HANDS OFF'!$B$18),P$96,
  IF(AND('I  N  P  U  T'!$A$1=$A$21,'I  N  P  U  T'!$B$1='Data HANDS OFF'!$B$21),P$126,
  IF(AND('I  N  P  U  T'!$A$1=$A$24,'I  N  P  U  T'!$B$1='Data HANDS OFF'!$B$24),P$156)))))</f>
        <v>0</v>
      </c>
      <c r="Q7" s="44" t="b">
        <f>IF(AND('I  N  P  U  T'!$A$1=$A$15,'I  N  P  U  T'!$B$1='Data HANDS OFF'!$B$15),Q$36,
  IF(AND('I  N  P  U  T'!$A$1=$A$15,'I  N  P  U  T'!$B$1='Data HANDS OFF'!$B$16),Q$66,
  IF(AND('I  N  P  U  T'!$A$1=$A$18,'I  N  P  U  T'!$B$1='Data HANDS OFF'!$B$18),Q$96,
  IF(AND('I  N  P  U  T'!$A$1=$A$21,'I  N  P  U  T'!$B$1='Data HANDS OFF'!$B$21),Q$126,
  IF(AND('I  N  P  U  T'!$A$1=$A$24,'I  N  P  U  T'!$B$1='Data HANDS OFF'!$B$24),Q$156)))))</f>
        <v>0</v>
      </c>
      <c r="R7" s="44" t="b">
        <f>IF(AND('I  N  P  U  T'!$A$1=$A$15,'I  N  P  U  T'!$B$1='Data HANDS OFF'!$B$15),R$36,
  IF(AND('I  N  P  U  T'!$A$1=$A$15,'I  N  P  U  T'!$B$1='Data HANDS OFF'!$B$16),R$66,
  IF(AND('I  N  P  U  T'!$A$1=$A$18,'I  N  P  U  T'!$B$1='Data HANDS OFF'!$B$18),R$96,
  IF(AND('I  N  P  U  T'!$A$1=$A$21,'I  N  P  U  T'!$B$1='Data HANDS OFF'!$B$21),R$126,
  IF(AND('I  N  P  U  T'!$A$1=$A$24,'I  N  P  U  T'!$B$1='Data HANDS OFF'!$B$24),R$156)))))</f>
        <v>0</v>
      </c>
      <c r="S7" s="44" t="b">
        <f>IF(AND('I  N  P  U  T'!$A$1=$A$15,'I  N  P  U  T'!$B$1='Data HANDS OFF'!$B$15),S$36,
  IF(AND('I  N  P  U  T'!$A$1=$A$15,'I  N  P  U  T'!$B$1='Data HANDS OFF'!$B$16),S$66,
  IF(AND('I  N  P  U  T'!$A$1=$A$18,'I  N  P  U  T'!$B$1='Data HANDS OFF'!$B$18),S$96,
  IF(AND('I  N  P  U  T'!$A$1=$A$21,'I  N  P  U  T'!$B$1='Data HANDS OFF'!$B$21),S$126,
  IF(AND('I  N  P  U  T'!$A$1=$A$24,'I  N  P  U  T'!$B$1='Data HANDS OFF'!$B$24),S$156)))))</f>
        <v>0</v>
      </c>
      <c r="T7" s="44" t="b">
        <f>IF(AND('I  N  P  U  T'!$A$1=$A$15,'I  N  P  U  T'!$B$1='Data HANDS OFF'!$B$15),T$36,
  IF(AND('I  N  P  U  T'!$A$1=$A$15,'I  N  P  U  T'!$B$1='Data HANDS OFF'!$B$16),T$66,
  IF(AND('I  N  P  U  T'!$A$1=$A$18,'I  N  P  U  T'!$B$1='Data HANDS OFF'!$B$18),T$96,
  IF(AND('I  N  P  U  T'!$A$1=$A$21,'I  N  P  U  T'!$B$1='Data HANDS OFF'!$B$21),T$126,
  IF(AND('I  N  P  U  T'!$A$1=$A$24,'I  N  P  U  T'!$B$1='Data HANDS OFF'!$B$24),T$156)))))</f>
        <v>0</v>
      </c>
      <c r="U7" s="44" t="b">
        <f>IF(AND('I  N  P  U  T'!$A$1=$A$15,'I  N  P  U  T'!$B$1='Data HANDS OFF'!$B$15),U$36,
  IF(AND('I  N  P  U  T'!$A$1=$A$15,'I  N  P  U  T'!$B$1='Data HANDS OFF'!$B$16),U$66,
  IF(AND('I  N  P  U  T'!$A$1=$A$18,'I  N  P  U  T'!$B$1='Data HANDS OFF'!$B$18),U$96,
  IF(AND('I  N  P  U  T'!$A$1=$A$21,'I  N  P  U  T'!$B$1='Data HANDS OFF'!$B$21),U$126,
  IF(AND('I  N  P  U  T'!$A$1=$A$24,'I  N  P  U  T'!$B$1='Data HANDS OFF'!$B$24),U$156)))))</f>
        <v>0</v>
      </c>
      <c r="W7" s="20">
        <v>5</v>
      </c>
      <c r="X7" s="30" t="b">
        <f>IF(AND('I  N  P  U  T'!$A$1=$A$15,'I  N  P  U  T'!$B$1='Data HANDS OFF'!$B$15),X$36,
  IF(AND('I  N  P  U  T'!$A$1=$A$15,'I  N  P  U  T'!$B$1='Data HANDS OFF'!$B$16),X$66,
  IF(AND('I  N  P  U  T'!$A$1=$A$18,'I  N  P  U  T'!$B$1='Data HANDS OFF'!$B$18),X$96,
  IF(AND('I  N  P  U  T'!$A$1=$A$21,'I  N  P  U  T'!$B$1='Data HANDS OFF'!$B$21),X$126,
  IF(AND('I  N  P  U  T'!$A$1=$A$24,'I  N  P  U  T'!$B$1='Data HANDS OFF'!$B$24),X$156)))))</f>
        <v>0</v>
      </c>
      <c r="Y7" s="30" t="b">
        <f>IF(AND('I  N  P  U  T'!$A$1=$A$15,'I  N  P  U  T'!$B$1='Data HANDS OFF'!$B$15),Y$36,
  IF(AND('I  N  P  U  T'!$A$1=$A$15,'I  N  P  U  T'!$B$1='Data HANDS OFF'!$B$16),Y$66,
  IF(AND('I  N  P  U  T'!$A$1=$A$18,'I  N  P  U  T'!$B$1='Data HANDS OFF'!$B$18),Y$96,
  IF(AND('I  N  P  U  T'!$A$1=$A$21,'I  N  P  U  T'!$B$1='Data HANDS OFF'!$B$21),Y$126,
  IF(AND('I  N  P  U  T'!$A$1=$A$24,'I  N  P  U  T'!$B$1='Data HANDS OFF'!$B$24),Y$156)))))</f>
        <v>0</v>
      </c>
      <c r="AC7" s="20">
        <v>5</v>
      </c>
      <c r="AD7" s="46" t="str">
        <f t="shared" si="0"/>
        <v>↑  TUM(!) E-Mail</v>
      </c>
      <c r="AI7" s="30" t="s">
        <v>9</v>
      </c>
      <c r="AK7" s="47" t="str">
        <f xml:space="preserve"> IF('Data HANDS OFF'!$A$67="DE",AK14,AK21)</f>
        <v>Sonstiges</v>
      </c>
      <c r="AO7" s="52" t="str">
        <f>'I  N  P  U  T'!A9</f>
        <v>Drop down</v>
      </c>
      <c r="AP7" s="34"/>
      <c r="AQ7" s="34"/>
      <c r="AR7" s="34"/>
      <c r="AS7" s="34"/>
      <c r="AT7" s="58">
        <f>'I  N  P  U  T'!J9</f>
        <v>0</v>
      </c>
      <c r="AU7" s="57" t="str">
        <f>IF($AO7='Data HANDS OFF'!$K$3,'Data HANDS OFF'!M3,
IF($AO7='Data HANDS OFF'!$K$4,'Data HANDS OFF'!M4,
IF($AO7='Data HANDS OFF'!$K$5,'Data HANDS OFF'!M5,
IF($AO7='Data HANDS OFF'!$K$6,'Data HANDS OFF'!M6,
IF($AO7='Data HANDS OFF'!$K$7,'Data HANDS OFF'!M7,
IF($AO7='Data HANDS OFF'!$K$8,'Data HANDS OFF'!M8,
IF($AO7='Data HANDS OFF'!$K$9,'Data HANDS OFF'!M9,
IF($AO7='Data HANDS OFF'!$K$10,'Data HANDS OFF'!M10,
IF($AO7='Data HANDS OFF'!$K$11,'Data HANDS OFF'!M11,
IF($AO7='Data HANDS OFF'!$K$12,'Data HANDS OFF'!M12,
IF($AO7='Data HANDS OFF'!$K$13,'Data HANDS OFF'!M13,
IF($AO7='Data HANDS OFF'!$K$14,'Data HANDS OFF'!M14,
IF($AO7='Data HANDS OFF'!$K$15,'Data HANDS OFF'!M15,
IF($AO7='Data HANDS OFF'!$K$16,'Data HANDS OFF'!M16,
IF($AO7='Data HANDS OFF'!$K$17,'Data HANDS OFF'!M17,
IF($AO7='Data HANDS OFF'!$K$18,'Data HANDS OFF'!M18,
IF($AO7='Data HANDS OFF'!$K$19,'Data HANDS OFF'!M19,
IF($AO7='Data HANDS OFF'!$K$20,'Data HANDS OFF'!M20,
IF($AO7='Data HANDS OFF'!$K$21,'Data HANDS OFF'!M21,
IF($AO7='Data HANDS OFF'!$K$22,'Data HANDS OFF'!M22,
IF($AO7='Data HANDS OFF'!$K$23,'Data HANDS OFF'!M23,
IF($AO7='Data HANDS OFF'!$K$24,'Data HANDS OFF'!M24,
IF($AO7='Data HANDS OFF'!$K$25,'Data HANDS OFF'!M25,
IF($AO7='Data HANDS OFF'!$K$26,'Data HANDS OFF'!M26,
IF($AO7='Data HANDS OFF'!$K$27,'Data HANDS OFF'!M27,
IF($AO7='Data HANDS OFF'!$K$28,'Data HANDS OFF'!M28,
IF($AO7='Data HANDS OFF'!$K$29,'Data HANDS OFF'!M29,
"was sonst")))))))))))))))))))))))))))</f>
        <v>was sonst</v>
      </c>
      <c r="AV7" s="57" t="str">
        <f>IF($AO7='Data HANDS OFF'!$K$3,'Data HANDS OFF'!N3,
IF($AO7='Data HANDS OFF'!$K$4,'Data HANDS OFF'!N4,
IF($AO7='Data HANDS OFF'!$K$5,'Data HANDS OFF'!N5,
IF($AO7='Data HANDS OFF'!$K$6,'Data HANDS OFF'!N6,
IF($AO7='Data HANDS OFF'!$K$7,'Data HANDS OFF'!N7,
IF($AO7='Data HANDS OFF'!$K$8,'Data HANDS OFF'!N8,
IF($AO7='Data HANDS OFF'!$K$9,'Data HANDS OFF'!N9,
IF($AO7='Data HANDS OFF'!$K$10,'Data HANDS OFF'!N10,
IF($AO7='Data HANDS OFF'!$K$11,'Data HANDS OFF'!N11,
IF($AO7='Data HANDS OFF'!$K$12,'Data HANDS OFF'!N12,
IF($AO7='Data HANDS OFF'!$K$13,'Data HANDS OFF'!N13,
IF($AO7='Data HANDS OFF'!$K$14,'Data HANDS OFF'!N14,
IF($AO7='Data HANDS OFF'!$K$15,'Data HANDS OFF'!N15,
IF($AO7='Data HANDS OFF'!$K$16,'Data HANDS OFF'!N16,
IF($AO7='Data HANDS OFF'!$K$17,'Data HANDS OFF'!N17,
IF($AO7='Data HANDS OFF'!$K$18,'Data HANDS OFF'!N18,
IF($AO7='Data HANDS OFF'!$K$19,'Data HANDS OFF'!N19,
IF($AO7='Data HANDS OFF'!$K$20,'Data HANDS OFF'!N20,
IF($AO7='Data HANDS OFF'!$K$21,'Data HANDS OFF'!N21,
IF($AO7='Data HANDS OFF'!$K$22,'Data HANDS OFF'!N22,
IF($AO7='Data HANDS OFF'!$K$23,'Data HANDS OFF'!N23,
IF($AO7='Data HANDS OFF'!$K$24,'Data HANDS OFF'!N24,
IF($AO7='Data HANDS OFF'!$K$25,'Data HANDS OFF'!N25,
IF($AO7='Data HANDS OFF'!$K$26,'Data HANDS OFF'!N26,
IF($AO7='Data HANDS OFF'!$K$27,'Data HANDS OFF'!N27,
IF($AO7='Data HANDS OFF'!$K$28,'Data HANDS OFF'!N28,
IF($AO7='Data HANDS OFF'!$K$29,'Data HANDS OFF'!N29,
"was sonst")))))))))))))))))))))))))))</f>
        <v>was sonst</v>
      </c>
      <c r="AW7" s="57" t="str">
        <f>IF($AO7='Data HANDS OFF'!$K$3,'Data HANDS OFF'!O$3,
IF($AO7='Data HANDS OFF'!$K$4,'Data HANDS OFF'!O$4,
IF($AO7='Data HANDS OFF'!$K$5,'Data HANDS OFF'!O$5,
IF($AO7='Data HANDS OFF'!$K$6,'Data HANDS OFF'!O$6,
IF($AO7='Data HANDS OFF'!$K$7,'Data HANDS OFF'!O$7,
IF($AO7='Data HANDS OFF'!$K$8,'Data HANDS OFF'!O$8,
IF($AO7='Data HANDS OFF'!$K$9,'Data HANDS OFF'!O$9,
IF($AO7='Data HANDS OFF'!$K$10,'Data HANDS OFF'!O$10,
IF($AO7='Data HANDS OFF'!$K$11,'Data HANDS OFF'!O$11,
IF($AO7='Data HANDS OFF'!$K$12,'Data HANDS OFF'!O$12,
IF($AO7='Data HANDS OFF'!$K$13,'Data HANDS OFF'!O$13,
IF($AO7='Data HANDS OFF'!$K$14,'Data HANDS OFF'!O$14,
IF($AO7='Data HANDS OFF'!$K$15,'Data HANDS OFF'!O$15,
IF($AO7='Data HANDS OFF'!$K$16,'Data HANDS OFF'!O$16,
IF($AO7='Data HANDS OFF'!$K$17,'Data HANDS OFF'!O$17,
IF($AO7='Data HANDS OFF'!$K$18,'Data HANDS OFF'!O$18,
IF($AO7='Data HANDS OFF'!$K$19,'Data HANDS OFF'!O$19,
IF($AO7='Data HANDS OFF'!$K$20,'Data HANDS OFF'!O434,
IF($AO7='Data HANDS OFF'!$K$21,'Data HANDS OFF'!O$21,
IF($AO7='Data HANDS OFF'!$K$22,'Data HANDS OFF'!O$22,
IF($AO7='Data HANDS OFF'!$K$23,'Data HANDS OFF'!O$23,
IF($AO7='Data HANDS OFF'!$K$24,'Data HANDS OFF'!O$24,
IF($AO7='Data HANDS OFF'!$K$25,'Data HANDS OFF'!O$25,
IF($AO7='Data HANDS OFF'!$K$26,'Data HANDS OFF'!O$26,
IF($AO7='Data HANDS OFF'!$K$27,'Data HANDS OFF'!O$27,
IF($AO7='Data HANDS OFF'!$K$28,'Data HANDS OFF'!O$28,
IF($AO7='Data HANDS OFF'!$K$29,'Data HANDS OFF'!O$29,
"was sonst")))))))))))))))))))))))))))</f>
        <v>was sonst</v>
      </c>
      <c r="AX7" s="59"/>
      <c r="AY7" s="56">
        <f>'I  N  P  U  T'!L10</f>
        <v>0</v>
      </c>
      <c r="AZ7" s="56">
        <f>'I  N  P  U  T'!M10</f>
        <v>0</v>
      </c>
      <c r="BA7" s="57" t="str">
        <f>IF($AO7='Data HANDS OFF'!$K$3,'Data HANDS OFF'!P$3,
IF($AO7='Data HANDS OFF'!$K$4,'Data HANDS OFF'!P$4,
IF($AO7='Data HANDS OFF'!$K$5,'Data HANDS OFF'!P$5,
IF($AO7='Data HANDS OFF'!$K$6,'Data HANDS OFF'!P$6,
IF($AO7='Data HANDS OFF'!$K$7,'Data HANDS OFF'!P$7,
IF($AO7='Data HANDS OFF'!$K$8,'Data HANDS OFF'!P$8,
IF($AO7='Data HANDS OFF'!$K$9,'Data HANDS OFF'!P$9,
IF($AO7='Data HANDS OFF'!$K$10,'Data HANDS OFF'!P$10,
IF($AO7='Data HANDS OFF'!$K$11,'Data HANDS OFF'!P$11,
IF($AO7='Data HANDS OFF'!$K$12,'Data HANDS OFF'!P$12,
IF($AO7='Data HANDS OFF'!$K$13,'Data HANDS OFF'!P$13,
IF($AO7='Data HANDS OFF'!$K$14,'Data HANDS OFF'!P$14,
IF($AO7='Data HANDS OFF'!$K$15,'Data HANDS OFF'!P$15,
IF($AO7='Data HANDS OFF'!$K$16,'Data HANDS OFF'!P$16,
IF($AO7='Data HANDS OFF'!$K$17,'Data HANDS OFF'!P$17,
IF($AO7='Data HANDS OFF'!$K$18,'Data HANDS OFF'!P$18,
IF($AO7='Data HANDS OFF'!$K$19,'Data HANDS OFF'!P$19,
IF($AO7='Data HANDS OFF'!$K$20,'Data HANDS OFF'!P434,
IF($AO7='Data HANDS OFF'!$K$21,'Data HANDS OFF'!P$21,
IF($AO7='Data HANDS OFF'!$K$22,'Data HANDS OFF'!P$22,
IF($AO7='Data HANDS OFF'!$K$23,'Data HANDS OFF'!P$23,
IF($AO7='Data HANDS OFF'!$K$24,'Data HANDS OFF'!P$24,
IF($AO7='Data HANDS OFF'!$K$25,'Data HANDS OFF'!P$25,
IF($AO7='Data HANDS OFF'!$K$26,'Data HANDS OFF'!P$26,
IF($AO7='Data HANDS OFF'!$K$27,'Data HANDS OFF'!P$27,
IF($AO7='Data HANDS OFF'!$K$28,'Data HANDS OFF'!P$28,
IF($AO7='Data HANDS OFF'!$K$29,'Data HANDS OFF'!P$29,
"was sonst")))))))))))))))))))))))))))</f>
        <v>was sonst</v>
      </c>
      <c r="BB7" s="57" t="str">
        <f>IF($AO7='Data HANDS OFF'!$K$3,'Data HANDS OFF'!Q$3,
IF($AO7='Data HANDS OFF'!$K$4,'Data HANDS OFF'!Q$4,
IF($AO7='Data HANDS OFF'!$K$5,'Data HANDS OFF'!Q$5,
IF($AO7='Data HANDS OFF'!$K$6,'Data HANDS OFF'!Q$6,
IF($AO7='Data HANDS OFF'!$K$7,'Data HANDS OFF'!Q$7,
IF($AO7='Data HANDS OFF'!$K$8,'Data HANDS OFF'!Q$8,
IF($AO7='Data HANDS OFF'!$K$9,'Data HANDS OFF'!Q$9,
IF($AO7='Data HANDS OFF'!$K$10,'Data HANDS OFF'!Q$10,
IF($AO7='Data HANDS OFF'!$K$11,'Data HANDS OFF'!Q$11,
IF($AO7='Data HANDS OFF'!$K$12,'Data HANDS OFF'!Q$12,
IF($AO7='Data HANDS OFF'!$K$13,'Data HANDS OFF'!Q$13,
IF($AO7='Data HANDS OFF'!$K$14,'Data HANDS OFF'!Q$14,
IF($AO7='Data HANDS OFF'!$K$15,'Data HANDS OFF'!Q$15,
IF($AO7='Data HANDS OFF'!$K$16,'Data HANDS OFF'!Q$16,
IF($AO7='Data HANDS OFF'!$K$17,'Data HANDS OFF'!Q$17,
IF($AO7='Data HANDS OFF'!$K$18,'Data HANDS OFF'!Q$18,
IF($AO7='Data HANDS OFF'!$K$19,'Data HANDS OFF'!Q$19,
IF($AO7='Data HANDS OFF'!$K$20,'Data HANDS OFF'!Q434,
IF($AO7='Data HANDS OFF'!$K$21,'Data HANDS OFF'!Q$21,
IF($AO7='Data HANDS OFF'!$K$22,'Data HANDS OFF'!Q$22,
IF($AO7='Data HANDS OFF'!$K$23,'Data HANDS OFF'!Q$23,
IF($AO7='Data HANDS OFF'!$K$24,'Data HANDS OFF'!Q$24,
IF($AO7='Data HANDS OFF'!$K$25,'Data HANDS OFF'!Q$25,
IF($AO7='Data HANDS OFF'!$K$26,'Data HANDS OFF'!Q$26,
IF($AO7='Data HANDS OFF'!$K$27,'Data HANDS OFF'!Q$27,
IF($AO7='Data HANDS OFF'!$K$28,'Data HANDS OFF'!Q$28,
IF($AO7='Data HANDS OFF'!$K$29,'Data HANDS OFF'!Q$29,
"was sonst")))))))))))))))))))))))))))</f>
        <v>was sonst</v>
      </c>
      <c r="BC7" s="57" t="str">
        <f>IF($AO7='Data HANDS OFF'!$K$3,'Data HANDS OFF'!R$3,
IF($AO7='Data HANDS OFF'!$K$4,'Data HANDS OFF'!R$4,
IF($AO7='Data HANDS OFF'!$K$5,'Data HANDS OFF'!R$5,
IF($AO7='Data HANDS OFF'!$K$6,'Data HANDS OFF'!R$6,
IF($AO7='Data HANDS OFF'!$K$7,'Data HANDS OFF'!R$7,
IF($AO7='Data HANDS OFF'!$K$8,'Data HANDS OFF'!R$8,
IF($AO7='Data HANDS OFF'!$K$9,'Data HANDS OFF'!R$9,
IF($AO7='Data HANDS OFF'!$K$10,'Data HANDS OFF'!R$10,
IF($AO7='Data HANDS OFF'!$K$11,'Data HANDS OFF'!R$11,
IF($AO7='Data HANDS OFF'!$K$12,'Data HANDS OFF'!R$12,
IF($AO7='Data HANDS OFF'!$K$13,'Data HANDS OFF'!R$13,
IF($AO7='Data HANDS OFF'!$K$14,'Data HANDS OFF'!R$14,
IF($AO7='Data HANDS OFF'!$K$15,'Data HANDS OFF'!R$15,
IF($AO7='Data HANDS OFF'!$K$16,'Data HANDS OFF'!R$16,
IF($AO7='Data HANDS OFF'!$K$17,'Data HANDS OFF'!R$17,
IF($AO7='Data HANDS OFF'!$K$18,'Data HANDS OFF'!R$18,
IF($AO7='Data HANDS OFF'!$K$19,'Data HANDS OFF'!R$19,
IF($AO7='Data HANDS OFF'!$K$20,'Data HANDS OFF'!R434,
IF($AO7='Data HANDS OFF'!$K$21,'Data HANDS OFF'!R$21,
IF($AO7='Data HANDS OFF'!$K$22,'Data HANDS OFF'!R$22,
IF($AO7='Data HANDS OFF'!$K$23,'Data HANDS OFF'!R$23,
IF($AO7='Data HANDS OFF'!$K$24,'Data HANDS OFF'!R$24,
IF($AO7='Data HANDS OFF'!$K$25,'Data HANDS OFF'!R$25,
IF($AO7='Data HANDS OFF'!$K$26,'Data HANDS OFF'!R$26,
IF($AO7='Data HANDS OFF'!$K$27,'Data HANDS OFF'!R$27,
IF($AO7='Data HANDS OFF'!$K$28,'Data HANDS OFF'!R$28,
IF($AO7='Data HANDS OFF'!$K$29,'Data HANDS OFF'!R$29,
"was sonst")))))))))))))))))))))))))))</f>
        <v>was sonst</v>
      </c>
      <c r="BD7" s="33"/>
    </row>
    <row r="8" spans="1:56" ht="21" x14ac:dyDescent="0.5">
      <c r="A8" s="42"/>
      <c r="F8" s="43" t="str">
        <f xml:space="preserve"> IF('Data HANDS OFF'!$A$67="DE","2020S","")</f>
        <v>2020S</v>
      </c>
      <c r="G8" s="23"/>
      <c r="H8" s="1">
        <v>5</v>
      </c>
      <c r="J8" s="20">
        <v>6</v>
      </c>
      <c r="K8" s="44" t="b">
        <f>IF(AND('I  N  P  U  T'!$A$1=$A$15,'I  N  P  U  T'!$B$1='Data HANDS OFF'!$B$15),K$37,
  IF(AND('I  N  P  U  T'!$A$1=$A$15,'I  N  P  U  T'!$B$1='Data HANDS OFF'!$B$16),K$67,
  IF(AND('I  N  P  U  T'!$A$1=$A$18,'I  N  P  U  T'!$B$1='Data HANDS OFF'!$B$18),K$97,
  IF(AND('I  N  P  U  T'!$A$1=$A$21,'I  N  P  U  T'!$B$1='Data HANDS OFF'!$B$21),K$127,
  IF(AND('I  N  P  U  T'!$A$1=$A$24,'I  N  P  U  T'!$B$1='Data HANDS OFF'!$B$24),K$157)))))</f>
        <v>0</v>
      </c>
      <c r="M8" s="44" t="b">
        <f>IF(AND('I  N  P  U  T'!$A$1=$A$15,'I  N  P  U  T'!$B$1='Data HANDS OFF'!$B$15),M$37,
  IF(AND('I  N  P  U  T'!$A$1=$A$15,'I  N  P  U  T'!$B$1='Data HANDS OFF'!$B$16),M$67,
  IF(AND('I  N  P  U  T'!$A$1=$A$18,'I  N  P  U  T'!$B$1='Data HANDS OFF'!$B$18),M$97,
  IF(AND('I  N  P  U  T'!$A$1=$A$21,'I  N  P  U  T'!$B$1='Data HANDS OFF'!$B$21),M$127,
  IF(AND('I  N  P  U  T'!$A$1=$A$24,'I  N  P  U  T'!$B$1='Data HANDS OFF'!$B$24),M$157)))))</f>
        <v>0</v>
      </c>
      <c r="N8" s="44" t="b">
        <f>IF(AND('I  N  P  U  T'!$A$1=$A$15,'I  N  P  U  T'!$B$1='Data HANDS OFF'!$B$15),N$37,
  IF(AND('I  N  P  U  T'!$A$1=$A$15,'I  N  P  U  T'!$B$1='Data HANDS OFF'!$B$16),N$67,
  IF(AND('I  N  P  U  T'!$A$1=$A$18,'I  N  P  U  T'!$B$1='Data HANDS OFF'!$B$18),N$97,
  IF(AND('I  N  P  U  T'!$A$1=$A$21,'I  N  P  U  T'!$B$1='Data HANDS OFF'!$B$21),N$127,
  IF(AND('I  N  P  U  T'!$A$1=$A$24,'I  N  P  U  T'!$B$1='Data HANDS OFF'!$B$24),N$157)))))</f>
        <v>0</v>
      </c>
      <c r="O8" s="44" t="b">
        <f>IF(AND('I  N  P  U  T'!$A$1=$A$15,'I  N  P  U  T'!$B$1='Data HANDS OFF'!$B$15),O$37,
  IF(AND('I  N  P  U  T'!$A$1=$A$15,'I  N  P  U  T'!$B$1='Data HANDS OFF'!$B$16),O$67,
  IF(AND('I  N  P  U  T'!$A$1=$A$18,'I  N  P  U  T'!$B$1='Data HANDS OFF'!$B$18),O$97,
  IF(AND('I  N  P  U  T'!$A$1=$A$21,'I  N  P  U  T'!$B$1='Data HANDS OFF'!$B$21),O$127,
  IF(AND('I  N  P  U  T'!$A$1=$A$24,'I  N  P  U  T'!$B$1='Data HANDS OFF'!$B$24),O$157)))))</f>
        <v>0</v>
      </c>
      <c r="P8" s="44" t="b">
        <f>IF(AND('I  N  P  U  T'!$A$1=$A$15,'I  N  P  U  T'!$B$1='Data HANDS OFF'!$B$15),P$37,
  IF(AND('I  N  P  U  T'!$A$1=$A$15,'I  N  P  U  T'!$B$1='Data HANDS OFF'!$B$16),P$67,
  IF(AND('I  N  P  U  T'!$A$1=$A$18,'I  N  P  U  T'!$B$1='Data HANDS OFF'!$B$18),P$97,
  IF(AND('I  N  P  U  T'!$A$1=$A$21,'I  N  P  U  T'!$B$1='Data HANDS OFF'!$B$21),P$127,
  IF(AND('I  N  P  U  T'!$A$1=$A$24,'I  N  P  U  T'!$B$1='Data HANDS OFF'!$B$24),P$157)))))</f>
        <v>0</v>
      </c>
      <c r="Q8" s="44" t="b">
        <f>IF(AND('I  N  P  U  T'!$A$1=$A$15,'I  N  P  U  T'!$B$1='Data HANDS OFF'!$B$15),Q$37,
  IF(AND('I  N  P  U  T'!$A$1=$A$15,'I  N  P  U  T'!$B$1='Data HANDS OFF'!$B$16),Q$67,
  IF(AND('I  N  P  U  T'!$A$1=$A$18,'I  N  P  U  T'!$B$1='Data HANDS OFF'!$B$18),Q$97,
  IF(AND('I  N  P  U  T'!$A$1=$A$21,'I  N  P  U  T'!$B$1='Data HANDS OFF'!$B$21),Q$127,
  IF(AND('I  N  P  U  T'!$A$1=$A$24,'I  N  P  U  T'!$B$1='Data HANDS OFF'!$B$24),Q$157)))))</f>
        <v>0</v>
      </c>
      <c r="R8" s="44" t="b">
        <f>IF(AND('I  N  P  U  T'!$A$1=$A$15,'I  N  P  U  T'!$B$1='Data HANDS OFF'!$B$15),R$37,
  IF(AND('I  N  P  U  T'!$A$1=$A$15,'I  N  P  U  T'!$B$1='Data HANDS OFF'!$B$16),R$67,
  IF(AND('I  N  P  U  T'!$A$1=$A$18,'I  N  P  U  T'!$B$1='Data HANDS OFF'!$B$18),R$97,
  IF(AND('I  N  P  U  T'!$A$1=$A$21,'I  N  P  U  T'!$B$1='Data HANDS OFF'!$B$21),R$127,
  IF(AND('I  N  P  U  T'!$A$1=$A$24,'I  N  P  U  T'!$B$1='Data HANDS OFF'!$B$24),R$157)))))</f>
        <v>0</v>
      </c>
      <c r="S8" s="44" t="b">
        <f>IF(AND('I  N  P  U  T'!$A$1=$A$15,'I  N  P  U  T'!$B$1='Data HANDS OFF'!$B$15),S$37,
  IF(AND('I  N  P  U  T'!$A$1=$A$15,'I  N  P  U  T'!$B$1='Data HANDS OFF'!$B$16),S$67,
  IF(AND('I  N  P  U  T'!$A$1=$A$18,'I  N  P  U  T'!$B$1='Data HANDS OFF'!$B$18),S$97,
  IF(AND('I  N  P  U  T'!$A$1=$A$21,'I  N  P  U  T'!$B$1='Data HANDS OFF'!$B$21),S$127,
  IF(AND('I  N  P  U  T'!$A$1=$A$24,'I  N  P  U  T'!$B$1='Data HANDS OFF'!$B$24),S$157)))))</f>
        <v>0</v>
      </c>
      <c r="T8" s="44" t="b">
        <f>IF(AND('I  N  P  U  T'!$A$1=$A$15,'I  N  P  U  T'!$B$1='Data HANDS OFF'!$B$15),T$37,
  IF(AND('I  N  P  U  T'!$A$1=$A$15,'I  N  P  U  T'!$B$1='Data HANDS OFF'!$B$16),T$67,
  IF(AND('I  N  P  U  T'!$A$1=$A$18,'I  N  P  U  T'!$B$1='Data HANDS OFF'!$B$18),T$97,
  IF(AND('I  N  P  U  T'!$A$1=$A$21,'I  N  P  U  T'!$B$1='Data HANDS OFF'!$B$21),T$127,
  IF(AND('I  N  P  U  T'!$A$1=$A$24,'I  N  P  U  T'!$B$1='Data HANDS OFF'!$B$24),T$157)))))</f>
        <v>0</v>
      </c>
      <c r="U8" s="44" t="b">
        <f>IF(AND('I  N  P  U  T'!$A$1=$A$15,'I  N  P  U  T'!$B$1='Data HANDS OFF'!$B$15),U$37,
  IF(AND('I  N  P  U  T'!$A$1=$A$15,'I  N  P  U  T'!$B$1='Data HANDS OFF'!$B$16),U$67,
  IF(AND('I  N  P  U  T'!$A$1=$A$18,'I  N  P  U  T'!$B$1='Data HANDS OFF'!$B$18),U$97,
  IF(AND('I  N  P  U  T'!$A$1=$A$21,'I  N  P  U  T'!$B$1='Data HANDS OFF'!$B$21),U$127,
  IF(AND('I  N  P  U  T'!$A$1=$A$24,'I  N  P  U  T'!$B$1='Data HANDS OFF'!$B$24),U$157)))))</f>
        <v>0</v>
      </c>
      <c r="W8" s="20">
        <v>6</v>
      </c>
      <c r="X8" s="30" t="b">
        <f>IF(AND('I  N  P  U  T'!$A$1=$A$15,'I  N  P  U  T'!$B$1='Data HANDS OFF'!$B$15),X$37,
  IF(AND('I  N  P  U  T'!$A$1=$A$15,'I  N  P  U  T'!$B$1='Data HANDS OFF'!$B$16),X$67,
  IF(AND('I  N  P  U  T'!$A$1=$A$18,'I  N  P  U  T'!$B$1='Data HANDS OFF'!$B$18),X$97,
  IF(AND('I  N  P  U  T'!$A$1=$A$21,'I  N  P  U  T'!$B$1='Data HANDS OFF'!$B$21),X$127,
  IF(AND('I  N  P  U  T'!$A$1=$A$24,'I  N  P  U  T'!$B$1='Data HANDS OFF'!$B$24),X$157)))))</f>
        <v>0</v>
      </c>
      <c r="Y8" s="30" t="b">
        <f>IF(AND('I  N  P  U  T'!$A$1=$A$15,'I  N  P  U  T'!$B$1='Data HANDS OFF'!$B$15),Y$37,
  IF(AND('I  N  P  U  T'!$A$1=$A$15,'I  N  P  U  T'!$B$1='Data HANDS OFF'!$B$16),Y$67,
  IF(AND('I  N  P  U  T'!$A$1=$A$18,'I  N  P  U  T'!$B$1='Data HANDS OFF'!$B$18),Y$97,
  IF(AND('I  N  P  U  T'!$A$1=$A$21,'I  N  P  U  T'!$B$1='Data HANDS OFF'!$B$21),Y$127,
  IF(AND('I  N  P  U  T'!$A$1=$A$24,'I  N  P  U  T'!$B$1='Data HANDS OFF'!$B$24),Y$157)))))</f>
        <v>0</v>
      </c>
      <c r="AC8" s="20">
        <v>6</v>
      </c>
      <c r="AD8" s="46" t="str">
        <f t="shared" si="0"/>
        <v>↑  Optional E-Mail 2</v>
      </c>
      <c r="AI8" s="30" t="s">
        <v>10</v>
      </c>
      <c r="AO8" s="52" t="str">
        <f>'I  N  P  U  T'!A19</f>
        <v>Drop down</v>
      </c>
      <c r="AP8" s="34"/>
      <c r="AQ8" s="34"/>
      <c r="AR8" s="34"/>
      <c r="AS8" s="34"/>
      <c r="AT8" s="60">
        <f>'I  N  P  U  T'!J19</f>
        <v>0</v>
      </c>
      <c r="AU8" s="57" t="str">
        <f>IF($AO8='Data HANDS OFF'!$K$3,'Data HANDS OFF'!M$3,
IF($AO8='Data HANDS OFF'!$K$4,'Data HANDS OFF'!M$4,
IF($AO8='Data HANDS OFF'!$K$5,'Data HANDS OFF'!M$5,
IF($AO8='Data HANDS OFF'!$K$6,'Data HANDS OFF'!M$6,
IF($AO8='Data HANDS OFF'!$K$7,'Data HANDS OFF'!M$7,
IF($AO8='Data HANDS OFF'!$K$8,'Data HANDS OFF'!M$8,
IF($AO8='Data HANDS OFF'!$K$9,'Data HANDS OFF'!M$9,
IF($AO8='Data HANDS OFF'!$K$10,'Data HANDS OFF'!M$10,
IF($AO8='Data HANDS OFF'!$K$11,'Data HANDS OFF'!M$11,
IF($AO8='Data HANDS OFF'!$K$12,'Data HANDS OFF'!M$12,
IF($AO8='Data HANDS OFF'!$K$13,'Data HANDS OFF'!M$13,
IF($AO8='Data HANDS OFF'!$K$14,'Data HANDS OFF'!M$14,
IF($AO8='Data HANDS OFF'!$K$15,'Data HANDS OFF'!M$15,
IF($AO8='Data HANDS OFF'!$K$16,'Data HANDS OFF'!M$16,
IF($AO8='Data HANDS OFF'!$K$17,'Data HANDS OFF'!M$17,
IF($AO8='Data HANDS OFF'!$K$18,'Data HANDS OFF'!M$18,
IF($AO8='Data HANDS OFF'!$K$19,'Data HANDS OFF'!M$19,
IF($AO8='Data HANDS OFF'!$K$20,'Data HANDS OFF'!M435,
IF($AO8='Data HANDS OFF'!$K$21,'Data HANDS OFF'!M$21,
IF($AO8='Data HANDS OFF'!$K$22,'Data HANDS OFF'!M$22,
IF($AO8='Data HANDS OFF'!$K$23,'Data HANDS OFF'!M$23,
IF($AO8='Data HANDS OFF'!$K$24,'Data HANDS OFF'!M$24,
IF($AO8='Data HANDS OFF'!$K$25,'Data HANDS OFF'!M$25,
IF($AO8='Data HANDS OFF'!$K$26,'Data HANDS OFF'!M$26,
IF($AO8='Data HANDS OFF'!$K$27,'Data HANDS OFF'!M$27,
IF($AO8='Data HANDS OFF'!$K$28,'Data HANDS OFF'!M$28,
IF($AO8='Data HANDS OFF'!$K$29,'Data HANDS OFF'!M$29,
"was sonst")))))))))))))))))))))))))))</f>
        <v>was sonst</v>
      </c>
      <c r="AV8" s="57" t="str">
        <f>IF($AO8='Data HANDS OFF'!$K$3,'Data HANDS OFF'!N$3,
IF($AO8='Data HANDS OFF'!$K$4,'Data HANDS OFF'!N$4,
IF($AO8='Data HANDS OFF'!$K$5,'Data HANDS OFF'!N$5,
IF($AO8='Data HANDS OFF'!$K$6,'Data HANDS OFF'!N$6,
IF($AO8='Data HANDS OFF'!$K$7,'Data HANDS OFF'!N$7,
IF($AO8='Data HANDS OFF'!$K$8,'Data HANDS OFF'!N$8,
IF($AO8='Data HANDS OFF'!$K$9,'Data HANDS OFF'!N$9,
IF($AO8='Data HANDS OFF'!$K$10,'Data HANDS OFF'!N$10,
IF($AO8='Data HANDS OFF'!$K$11,'Data HANDS OFF'!N$11,
IF($AO8='Data HANDS OFF'!$K$12,'Data HANDS OFF'!N$12,
IF($AO8='Data HANDS OFF'!$K$13,'Data HANDS OFF'!N$13,
IF($AO8='Data HANDS OFF'!$K$14,'Data HANDS OFF'!N$14,
IF($AO8='Data HANDS OFF'!$K$15,'Data HANDS OFF'!N$15,
IF($AO8='Data HANDS OFF'!$K$16,'Data HANDS OFF'!N$16,
IF($AO8='Data HANDS OFF'!$K$17,'Data HANDS OFF'!N$17,
IF($AO8='Data HANDS OFF'!$K$18,'Data HANDS OFF'!N$18,
IF($AO8='Data HANDS OFF'!$K$19,'Data HANDS OFF'!N$19,
IF($AO8='Data HANDS OFF'!$K$20,'Data HANDS OFF'!N435,
IF($AO8='Data HANDS OFF'!$K$21,'Data HANDS OFF'!N$21,
IF($AO8='Data HANDS OFF'!$K$22,'Data HANDS OFF'!N$22,
IF($AO8='Data HANDS OFF'!$K$23,'Data HANDS OFF'!N$23,
IF($AO8='Data HANDS OFF'!$K$24,'Data HANDS OFF'!N$24,
IF($AO8='Data HANDS OFF'!$K$25,'Data HANDS OFF'!N$25,
IF($AO8='Data HANDS OFF'!$K$26,'Data HANDS OFF'!N$26,
IF($AO8='Data HANDS OFF'!$K$27,'Data HANDS OFF'!N$27,
IF($AO8='Data HANDS OFF'!$K$28,'Data HANDS OFF'!N$28,
IF($AO8='Data HANDS OFF'!$K$29,'Data HANDS OFF'!N$29,
"was sonst")))))))))))))))))))))))))))</f>
        <v>was sonst</v>
      </c>
      <c r="AW8" s="57" t="str">
        <f>IF($AO8='Data HANDS OFF'!$K$3,'Data HANDS OFF'!O$3,
IF($AO8='Data HANDS OFF'!$K$4,'Data HANDS OFF'!O$4,
IF($AO8='Data HANDS OFF'!$K$5,'Data HANDS OFF'!O$5,
IF($AO8='Data HANDS OFF'!$K$6,'Data HANDS OFF'!O$6,
IF($AO8='Data HANDS OFF'!$K$7,'Data HANDS OFF'!O$7,
IF($AO8='Data HANDS OFF'!$K$8,'Data HANDS OFF'!O$8,
IF($AO8='Data HANDS OFF'!$K$9,'Data HANDS OFF'!O$9,
IF($AO8='Data HANDS OFF'!$K$10,'Data HANDS OFF'!O$10,
IF($AO8='Data HANDS OFF'!$K$11,'Data HANDS OFF'!O$11,
IF($AO8='Data HANDS OFF'!$K$12,'Data HANDS OFF'!O$12,
IF($AO8='Data HANDS OFF'!$K$13,'Data HANDS OFF'!O$13,
IF($AO8='Data HANDS OFF'!$K$14,'Data HANDS OFF'!O$14,
IF($AO8='Data HANDS OFF'!$K$15,'Data HANDS OFF'!O$15,
IF($AO8='Data HANDS OFF'!$K$16,'Data HANDS OFF'!O$16,
IF($AO8='Data HANDS OFF'!$K$17,'Data HANDS OFF'!O$17,
IF($AO8='Data HANDS OFF'!$K$18,'Data HANDS OFF'!O$18,
IF($AO8='Data HANDS OFF'!$K$19,'Data HANDS OFF'!O$19,
IF($AO8='Data HANDS OFF'!$K$20,'Data HANDS OFF'!O435,
IF($AO8='Data HANDS OFF'!$K$21,'Data HANDS OFF'!O$21,
IF($AO8='Data HANDS OFF'!$K$22,'Data HANDS OFF'!O$22,
IF($AO8='Data HANDS OFF'!$K$23,'Data HANDS OFF'!O$23,
IF($AO8='Data HANDS OFF'!$K$24,'Data HANDS OFF'!O$24,
IF($AO8='Data HANDS OFF'!$K$25,'Data HANDS OFF'!O$25,
IF($AO8='Data HANDS OFF'!$K$26,'Data HANDS OFF'!O$26,
IF($AO8='Data HANDS OFF'!$K$27,'Data HANDS OFF'!O$27,
IF($AO8='Data HANDS OFF'!$K$28,'Data HANDS OFF'!O$28,
IF($AO8='Data HANDS OFF'!$K$29,'Data HANDS OFF'!O$29,
"was sonst")))))))))))))))))))))))))))</f>
        <v>was sonst</v>
      </c>
      <c r="AX8" s="59"/>
      <c r="AY8" s="56">
        <f>'I  N  P  U  T'!L20</f>
        <v>0</v>
      </c>
      <c r="AZ8" s="56">
        <f>'I  N  P  U  T'!M20</f>
        <v>0</v>
      </c>
      <c r="BA8" s="57" t="str">
        <f>IF($AO8='Data HANDS OFF'!$K$3,'Data HANDS OFF'!P$3,
IF($AO8='Data HANDS OFF'!$K$4,'Data HANDS OFF'!P$4,
IF($AO8='Data HANDS OFF'!$K$5,'Data HANDS OFF'!P$5,
IF($AO8='Data HANDS OFF'!$K$6,'Data HANDS OFF'!P$6,
IF($AO8='Data HANDS OFF'!$K$7,'Data HANDS OFF'!P$7,
IF($AO8='Data HANDS OFF'!$K$8,'Data HANDS OFF'!P$8,
IF($AO8='Data HANDS OFF'!$K$9,'Data HANDS OFF'!P$9,
IF($AO8='Data HANDS OFF'!$K$10,'Data HANDS OFF'!P$10,
IF($AO8='Data HANDS OFF'!$K$11,'Data HANDS OFF'!P$11,
IF($AO8='Data HANDS OFF'!$K$12,'Data HANDS OFF'!P$12,
IF($AO8='Data HANDS OFF'!$K$13,'Data HANDS OFF'!P$13,
IF($AO8='Data HANDS OFF'!$K$14,'Data HANDS OFF'!P$14,
IF($AO8='Data HANDS OFF'!$K$15,'Data HANDS OFF'!P$15,
IF($AO8='Data HANDS OFF'!$K$16,'Data HANDS OFF'!P$16,
IF($AO8='Data HANDS OFF'!$K$17,'Data HANDS OFF'!P$17,
IF($AO8='Data HANDS OFF'!$K$18,'Data HANDS OFF'!P$18,
IF($AO8='Data HANDS OFF'!$K$19,'Data HANDS OFF'!P$19,
IF($AO8='Data HANDS OFF'!$K$20,'Data HANDS OFF'!P435,
IF($AO8='Data HANDS OFF'!$K$21,'Data HANDS OFF'!P$21,
IF($AO8='Data HANDS OFF'!$K$22,'Data HANDS OFF'!P$22,
IF($AO8='Data HANDS OFF'!$K$23,'Data HANDS OFF'!P$23,
IF($AO8='Data HANDS OFF'!$K$24,'Data HANDS OFF'!P$24,
IF($AO8='Data HANDS OFF'!$K$25,'Data HANDS OFF'!P$25,
IF($AO8='Data HANDS OFF'!$K$26,'Data HANDS OFF'!P$26,
IF($AO8='Data HANDS OFF'!$K$27,'Data HANDS OFF'!P$27,
IF($AO8='Data HANDS OFF'!$K$28,'Data HANDS OFF'!P$28,
IF($AO8='Data HANDS OFF'!$K$29,'Data HANDS OFF'!P$29,
"was sonst")))))))))))))))))))))))))))</f>
        <v>was sonst</v>
      </c>
      <c r="BB8" s="57" t="str">
        <f>IF($AO8='Data HANDS OFF'!$K$3,'Data HANDS OFF'!Q$3,
IF($AO8='Data HANDS OFF'!$K$4,'Data HANDS OFF'!Q$4,
IF($AO8='Data HANDS OFF'!$K$5,'Data HANDS OFF'!Q$5,
IF($AO8='Data HANDS OFF'!$K$6,'Data HANDS OFF'!Q$6,
IF($AO8='Data HANDS OFF'!$K$7,'Data HANDS OFF'!Q$7,
IF($AO8='Data HANDS OFF'!$K$8,'Data HANDS OFF'!Q$8,
IF($AO8='Data HANDS OFF'!$K$9,'Data HANDS OFF'!Q$9,
IF($AO8='Data HANDS OFF'!$K$10,'Data HANDS OFF'!Q$10,
IF($AO8='Data HANDS OFF'!$K$11,'Data HANDS OFF'!Q$11,
IF($AO8='Data HANDS OFF'!$K$12,'Data HANDS OFF'!Q$12,
IF($AO8='Data HANDS OFF'!$K$13,'Data HANDS OFF'!Q$13,
IF($AO8='Data HANDS OFF'!$K$14,'Data HANDS OFF'!Q$14,
IF($AO8='Data HANDS OFF'!$K$15,'Data HANDS OFF'!Q$15,
IF($AO8='Data HANDS OFF'!$K$16,'Data HANDS OFF'!Q$16,
IF($AO8='Data HANDS OFF'!$K$17,'Data HANDS OFF'!Q$17,
IF($AO8='Data HANDS OFF'!$K$18,'Data HANDS OFF'!Q$18,
IF($AO8='Data HANDS OFF'!$K$19,'Data HANDS OFF'!Q$19,
IF($AO8='Data HANDS OFF'!$K$20,'Data HANDS OFF'!Q435,
IF($AO8='Data HANDS OFF'!$K$21,'Data HANDS OFF'!Q$21,
IF($AO8='Data HANDS OFF'!$K$22,'Data HANDS OFF'!Q$22,
IF($AO8='Data HANDS OFF'!$K$23,'Data HANDS OFF'!Q$23,
IF($AO8='Data HANDS OFF'!$K$24,'Data HANDS OFF'!Q$24,
IF($AO8='Data HANDS OFF'!$K$25,'Data HANDS OFF'!Q$25,
IF($AO8='Data HANDS OFF'!$K$26,'Data HANDS OFF'!Q$26,
IF($AO8='Data HANDS OFF'!$K$27,'Data HANDS OFF'!Q$27,
IF($AO8='Data HANDS OFF'!$K$28,'Data HANDS OFF'!Q$28,
IF($AO8='Data HANDS OFF'!$K$29,'Data HANDS OFF'!Q$29,
"was sonst")))))))))))))))))))))))))))</f>
        <v>was sonst</v>
      </c>
      <c r="BC8" s="57" t="str">
        <f>IF($AO8='Data HANDS OFF'!$K$3,'Data HANDS OFF'!R$3,
IF($AO8='Data HANDS OFF'!$K$4,'Data HANDS OFF'!R$4,
IF($AO8='Data HANDS OFF'!$K$5,'Data HANDS OFF'!R$5,
IF($AO8='Data HANDS OFF'!$K$6,'Data HANDS OFF'!R$6,
IF($AO8='Data HANDS OFF'!$K$7,'Data HANDS OFF'!R$7,
IF($AO8='Data HANDS OFF'!$K$8,'Data HANDS OFF'!R$8,
IF($AO8='Data HANDS OFF'!$K$9,'Data HANDS OFF'!R$9,
IF($AO8='Data HANDS OFF'!$K$10,'Data HANDS OFF'!R$10,
IF($AO8='Data HANDS OFF'!$K$11,'Data HANDS OFF'!R$11,
IF($AO8='Data HANDS OFF'!$K$12,'Data HANDS OFF'!R$12,
IF($AO8='Data HANDS OFF'!$K$13,'Data HANDS OFF'!R$13,
IF($AO8='Data HANDS OFF'!$K$14,'Data HANDS OFF'!R$14,
IF($AO8='Data HANDS OFF'!$K$15,'Data HANDS OFF'!R$15,
IF($AO8='Data HANDS OFF'!$K$16,'Data HANDS OFF'!R$16,
IF($AO8='Data HANDS OFF'!$K$17,'Data HANDS OFF'!R$17,
IF($AO8='Data HANDS OFF'!$K$18,'Data HANDS OFF'!R$18,
IF($AO8='Data HANDS OFF'!$K$19,'Data HANDS OFF'!R$19,
IF($AO8='Data HANDS OFF'!$K$20,'Data HANDS OFF'!R435,
IF($AO8='Data HANDS OFF'!$K$21,'Data HANDS OFF'!R$21,
IF($AO8='Data HANDS OFF'!$K$22,'Data HANDS OFF'!R$22,
IF($AO8='Data HANDS OFF'!$K$23,'Data HANDS OFF'!R$23,
IF($AO8='Data HANDS OFF'!$K$24,'Data HANDS OFF'!R$24,
IF($AO8='Data HANDS OFF'!$K$25,'Data HANDS OFF'!R$25,
IF($AO8='Data HANDS OFF'!$K$26,'Data HANDS OFF'!R$26,
IF($AO8='Data HANDS OFF'!$K$27,'Data HANDS OFF'!R$27,
IF($AO8='Data HANDS OFF'!$K$28,'Data HANDS OFF'!R$28,
IF($AO8='Data HANDS OFF'!$K$29,'Data HANDS OFF'!R$29,
"was sonst")))))))))))))))))))))))))))</f>
        <v>was sonst</v>
      </c>
      <c r="BD8" s="2"/>
    </row>
    <row r="9" spans="1:56" ht="21" x14ac:dyDescent="0.5">
      <c r="F9" s="43" t="s">
        <v>8</v>
      </c>
      <c r="G9" s="23"/>
      <c r="H9" s="1">
        <v>6</v>
      </c>
      <c r="J9" s="20">
        <v>7</v>
      </c>
      <c r="K9" s="44" t="b">
        <f>IF(AND('I  N  P  U  T'!$A$1=$A$15,'I  N  P  U  T'!$B$1='Data HANDS OFF'!$B$15),K$38,
  IF(AND('I  N  P  U  T'!$A$1=$A$15,'I  N  P  U  T'!$B$1='Data HANDS OFF'!$B$16),K$68,
  IF(AND('I  N  P  U  T'!$A$1=$A$18,'I  N  P  U  T'!$B$1='Data HANDS OFF'!$B$18),K$98,
  IF(AND('I  N  P  U  T'!$A$1=$A$21,'I  N  P  U  T'!$B$1='Data HANDS OFF'!$B$21),K$128,
  IF(AND('I  N  P  U  T'!$A$1=$A$24,'I  N  P  U  T'!$B$1='Data HANDS OFF'!$B$24),K$158)))))</f>
        <v>0</v>
      </c>
      <c r="M9" s="44" t="b">
        <f>IF(AND('I  N  P  U  T'!$A$1=$A$15,'I  N  P  U  T'!$B$1='Data HANDS OFF'!$B$15),M$38,
  IF(AND('I  N  P  U  T'!$A$1=$A$15,'I  N  P  U  T'!$B$1='Data HANDS OFF'!$B$16),M$68,
  IF(AND('I  N  P  U  T'!$A$1=$A$18,'I  N  P  U  T'!$B$1='Data HANDS OFF'!$B$18),M$98,
  IF(AND('I  N  P  U  T'!$A$1=$A$21,'I  N  P  U  T'!$B$1='Data HANDS OFF'!$B$21),M$128,
  IF(AND('I  N  P  U  T'!$A$1=$A$24,'I  N  P  U  T'!$B$1='Data HANDS OFF'!$B$24),M$158)))))</f>
        <v>0</v>
      </c>
      <c r="N9" s="44" t="b">
        <f>IF(AND('I  N  P  U  T'!$A$1=$A$15,'I  N  P  U  T'!$B$1='Data HANDS OFF'!$B$15),N$38,
  IF(AND('I  N  P  U  T'!$A$1=$A$15,'I  N  P  U  T'!$B$1='Data HANDS OFF'!$B$16),N$68,
  IF(AND('I  N  P  U  T'!$A$1=$A$18,'I  N  P  U  T'!$B$1='Data HANDS OFF'!$B$18),N$98,
  IF(AND('I  N  P  U  T'!$A$1=$A$21,'I  N  P  U  T'!$B$1='Data HANDS OFF'!$B$21),N$128,
  IF(AND('I  N  P  U  T'!$A$1=$A$24,'I  N  P  U  T'!$B$1='Data HANDS OFF'!$B$24),N$158)))))</f>
        <v>0</v>
      </c>
      <c r="O9" s="44" t="b">
        <f>IF(AND('I  N  P  U  T'!$A$1=$A$15,'I  N  P  U  T'!$B$1='Data HANDS OFF'!$B$15),O$38,
  IF(AND('I  N  P  U  T'!$A$1=$A$15,'I  N  P  U  T'!$B$1='Data HANDS OFF'!$B$16),O$68,
  IF(AND('I  N  P  U  T'!$A$1=$A$18,'I  N  P  U  T'!$B$1='Data HANDS OFF'!$B$18),O$98,
  IF(AND('I  N  P  U  T'!$A$1=$A$21,'I  N  P  U  T'!$B$1='Data HANDS OFF'!$B$21),O$128,
  IF(AND('I  N  P  U  T'!$A$1=$A$24,'I  N  P  U  T'!$B$1='Data HANDS OFF'!$B$24),O$158)))))</f>
        <v>0</v>
      </c>
      <c r="P9" s="44" t="b">
        <f>IF(AND('I  N  P  U  T'!$A$1=$A$15,'I  N  P  U  T'!$B$1='Data HANDS OFF'!$B$15),P$38,
  IF(AND('I  N  P  U  T'!$A$1=$A$15,'I  N  P  U  T'!$B$1='Data HANDS OFF'!$B$16),P$68,
  IF(AND('I  N  P  U  T'!$A$1=$A$18,'I  N  P  U  T'!$B$1='Data HANDS OFF'!$B$18),P$98,
  IF(AND('I  N  P  U  T'!$A$1=$A$21,'I  N  P  U  T'!$B$1='Data HANDS OFF'!$B$21),P$128,
  IF(AND('I  N  P  U  T'!$A$1=$A$24,'I  N  P  U  T'!$B$1='Data HANDS OFF'!$B$24),P$158)))))</f>
        <v>0</v>
      </c>
      <c r="Q9" s="44" t="b">
        <f>IF(AND('I  N  P  U  T'!$A$1=$A$15,'I  N  P  U  T'!$B$1='Data HANDS OFF'!$B$15),Q$38,
  IF(AND('I  N  P  U  T'!$A$1=$A$15,'I  N  P  U  T'!$B$1='Data HANDS OFF'!$B$16),Q$68,
  IF(AND('I  N  P  U  T'!$A$1=$A$18,'I  N  P  U  T'!$B$1='Data HANDS OFF'!$B$18),Q$98,
  IF(AND('I  N  P  U  T'!$A$1=$A$21,'I  N  P  U  T'!$B$1='Data HANDS OFF'!$B$21),Q$128,
  IF(AND('I  N  P  U  T'!$A$1=$A$24,'I  N  P  U  T'!$B$1='Data HANDS OFF'!$B$24),Q$158)))))</f>
        <v>0</v>
      </c>
      <c r="R9" s="44" t="b">
        <f>IF(AND('I  N  P  U  T'!$A$1=$A$15,'I  N  P  U  T'!$B$1='Data HANDS OFF'!$B$15),R$38,
  IF(AND('I  N  P  U  T'!$A$1=$A$15,'I  N  P  U  T'!$B$1='Data HANDS OFF'!$B$16),R$68,
  IF(AND('I  N  P  U  T'!$A$1=$A$18,'I  N  P  U  T'!$B$1='Data HANDS OFF'!$B$18),R$98,
  IF(AND('I  N  P  U  T'!$A$1=$A$21,'I  N  P  U  T'!$B$1='Data HANDS OFF'!$B$21),R$128,
  IF(AND('I  N  P  U  T'!$A$1=$A$24,'I  N  P  U  T'!$B$1='Data HANDS OFF'!$B$24),R$158)))))</f>
        <v>0</v>
      </c>
      <c r="S9" s="44" t="b">
        <f>IF(AND('I  N  P  U  T'!$A$1=$A$15,'I  N  P  U  T'!$B$1='Data HANDS OFF'!$B$15),S$38,
  IF(AND('I  N  P  U  T'!$A$1=$A$15,'I  N  P  U  T'!$B$1='Data HANDS OFF'!$B$16),S$68,
  IF(AND('I  N  P  U  T'!$A$1=$A$18,'I  N  P  U  T'!$B$1='Data HANDS OFF'!$B$18),S$98,
  IF(AND('I  N  P  U  T'!$A$1=$A$21,'I  N  P  U  T'!$B$1='Data HANDS OFF'!$B$21),S$128,
  IF(AND('I  N  P  U  T'!$A$1=$A$24,'I  N  P  U  T'!$B$1='Data HANDS OFF'!$B$24),S$158)))))</f>
        <v>0</v>
      </c>
      <c r="T9" s="44" t="b">
        <f>IF(AND('I  N  P  U  T'!$A$1=$A$15,'I  N  P  U  T'!$B$1='Data HANDS OFF'!$B$15),T$38,
  IF(AND('I  N  P  U  T'!$A$1=$A$15,'I  N  P  U  T'!$B$1='Data HANDS OFF'!$B$16),T$68,
  IF(AND('I  N  P  U  T'!$A$1=$A$18,'I  N  P  U  T'!$B$1='Data HANDS OFF'!$B$18),T$98,
  IF(AND('I  N  P  U  T'!$A$1=$A$21,'I  N  P  U  T'!$B$1='Data HANDS OFF'!$B$21),T$128,
  IF(AND('I  N  P  U  T'!$A$1=$A$24,'I  N  P  U  T'!$B$1='Data HANDS OFF'!$B$24),T$158)))))</f>
        <v>0</v>
      </c>
      <c r="U9" s="44" t="b">
        <f>IF(AND('I  N  P  U  T'!$A$1=$A$15,'I  N  P  U  T'!$B$1='Data HANDS OFF'!$B$15),U$38,
  IF(AND('I  N  P  U  T'!$A$1=$A$15,'I  N  P  U  T'!$B$1='Data HANDS OFF'!$B$16),U$68,
  IF(AND('I  N  P  U  T'!$A$1=$A$18,'I  N  P  U  T'!$B$1='Data HANDS OFF'!$B$18),U$98,
  IF(AND('I  N  P  U  T'!$A$1=$A$21,'I  N  P  U  T'!$B$1='Data HANDS OFF'!$B$21),U$128,
  IF(AND('I  N  P  U  T'!$A$1=$A$24,'I  N  P  U  T'!$B$1='Data HANDS OFF'!$B$24),U$158)))))</f>
        <v>0</v>
      </c>
      <c r="W9" s="20">
        <v>7</v>
      </c>
      <c r="X9" s="30" t="b">
        <f>IF(AND('I  N  P  U  T'!$A$1=$A$15,'I  N  P  U  T'!$B$1='Data HANDS OFF'!$B$15),X$38,
  IF(AND('I  N  P  U  T'!$A$1=$A$15,'I  N  P  U  T'!$B$1='Data HANDS OFF'!$B$16),X$68,
  IF(AND('I  N  P  U  T'!$A$1=$A$18,'I  N  P  U  T'!$B$1='Data HANDS OFF'!$B$18),X$98,
  IF(AND('I  N  P  U  T'!$A$1=$A$21,'I  N  P  U  T'!$B$1='Data HANDS OFF'!$B$21),X$128,
  IF(AND('I  N  P  U  T'!$A$1=$A$24,'I  N  P  U  T'!$B$1='Data HANDS OFF'!$B$24),X$158)))))</f>
        <v>0</v>
      </c>
      <c r="Y9" s="30" t="b">
        <f>IF(AND('I  N  P  U  T'!$A$1=$A$15,'I  N  P  U  T'!$B$1='Data HANDS OFF'!$B$15),Y$38,
  IF(AND('I  N  P  U  T'!$A$1=$A$15,'I  N  P  U  T'!$B$1='Data HANDS OFF'!$B$16),Y$68,
  IF(AND('I  N  P  U  T'!$A$1=$A$18,'I  N  P  U  T'!$B$1='Data HANDS OFF'!$B$18),Y$98,
  IF(AND('I  N  P  U  T'!$A$1=$A$21,'I  N  P  U  T'!$B$1='Data HANDS OFF'!$B$21),Y$128,
  IF(AND('I  N  P  U  T'!$A$1=$A$24,'I  N  P  U  T'!$B$1='Data HANDS OFF'!$B$24),Y$158)))))</f>
        <v>0</v>
      </c>
      <c r="AC9" s="20">
        <v>7</v>
      </c>
      <c r="AD9" s="46" t="str">
        <f t="shared" si="0"/>
        <v>JJJJ-MM-DD</v>
      </c>
      <c r="AI9" s="30" t="s">
        <v>21</v>
      </c>
      <c r="AO9" s="52" t="str">
        <f>'I  N  P  U  T'!A29</f>
        <v>Drop down</v>
      </c>
      <c r="AP9" s="34"/>
      <c r="AQ9" s="34"/>
      <c r="AR9" s="34"/>
      <c r="AS9" s="34"/>
      <c r="AT9" s="60">
        <f>'I  N  P  U  T'!J29</f>
        <v>0</v>
      </c>
      <c r="AU9" s="57" t="str">
        <f>IF($AO7='Data HANDS OFF'!$K$3,'Data HANDS OFF'!M$3,
IF($AO7='Data HANDS OFF'!$K$4,'Data HANDS OFF'!M$4,
IF($AO7='Data HANDS OFF'!$K$5,'Data HANDS OFF'!M$5,
IF($AO7='Data HANDS OFF'!$K$6,'Data HANDS OFF'!M$6,
IF($AO7='Data HANDS OFF'!$K$7,'Data HANDS OFF'!M$7,
IF($AO7='Data HANDS OFF'!$K$8,'Data HANDS OFF'!M$8,
IF($AO7='Data HANDS OFF'!$K$9,'Data HANDS OFF'!M$9,
IF($AO7='Data HANDS OFF'!$K$10,'Data HANDS OFF'!M$10,
IF($AO7='Data HANDS OFF'!$K$11,'Data HANDS OFF'!M$11,
IF($AO7='Data HANDS OFF'!$K$12,'Data HANDS OFF'!M$12,
IF($AO7='Data HANDS OFF'!$K$13,'Data HANDS OFF'!M$13,
IF($AO7='Data HANDS OFF'!$K$14,'Data HANDS OFF'!M$14,
IF($AO7='Data HANDS OFF'!$K$15,'Data HANDS OFF'!M$15,
IF($AO7='Data HANDS OFF'!$K$16,'Data HANDS OFF'!M$16,
IF($AO7='Data HANDS OFF'!$K$17,'Data HANDS OFF'!M$17,
IF($AO7='Data HANDS OFF'!$K$18,'Data HANDS OFF'!M$18,
IF($AO7='Data HANDS OFF'!$K$19,'Data HANDS OFF'!M$19,
IF($AO7='Data HANDS OFF'!$K$20,'Data HANDS OFF'!M436,
IF($AO7='Data HANDS OFF'!$K$21,'Data HANDS OFF'!M$21,
IF($AO7='Data HANDS OFF'!$K$22,'Data HANDS OFF'!M$22,
IF($AO7='Data HANDS OFF'!$K$23,'Data HANDS OFF'!M$23,
IF($AO7='Data HANDS OFF'!$K$24,'Data HANDS OFF'!M$24,
IF($AO7='Data HANDS OFF'!$K$25,'Data HANDS OFF'!M$25,
IF($AO7='Data HANDS OFF'!$K$26,'Data HANDS OFF'!M$26,
IF($AO7='Data HANDS OFF'!$K$27,'Data HANDS OFF'!M$27,
IF($AO7='Data HANDS OFF'!$K$28,'Data HANDS OFF'!M$28,
IF($AO7='Data HANDS OFF'!$K$29,'Data HANDS OFF'!M$29,
"was sonst")))))))))))))))))))))))))))</f>
        <v>was sonst</v>
      </c>
      <c r="AV9" s="57" t="str">
        <f>IF($AO9='Data HANDS OFF'!$K$3,'Data HANDS OFF'!N$3,
IF($AO9='Data HANDS OFF'!$K$4,'Data HANDS OFF'!N$4,
IF($AO9='Data HANDS OFF'!$K$5,'Data HANDS OFF'!N$5,
IF($AO9='Data HANDS OFF'!$K$6,'Data HANDS OFF'!N$6,
IF($AO9='Data HANDS OFF'!$K$7,'Data HANDS OFF'!N$7,
IF($AO9='Data HANDS OFF'!$K$8,'Data HANDS OFF'!N$8,
IF($AO9='Data HANDS OFF'!$K$9,'Data HANDS OFF'!N$9,
IF($AO9='Data HANDS OFF'!$K$10,'Data HANDS OFF'!N$10,
IF($AO9='Data HANDS OFF'!$K$11,'Data HANDS OFF'!N$11,
IF($AO9='Data HANDS OFF'!$K$12,'Data HANDS OFF'!N$12,
IF($AO9='Data HANDS OFF'!$K$13,'Data HANDS OFF'!N$13,
IF($AO9='Data HANDS OFF'!$K$14,'Data HANDS OFF'!N$14,
IF($AO9='Data HANDS OFF'!$K$15,'Data HANDS OFF'!N$15,
IF($AO9='Data HANDS OFF'!$K$16,'Data HANDS OFF'!N$16,
IF($AO9='Data HANDS OFF'!$K$17,'Data HANDS OFF'!N$17,
IF($AO9='Data HANDS OFF'!$K$18,'Data HANDS OFF'!N$18,
IF($AO9='Data HANDS OFF'!$K$19,'Data HANDS OFF'!N$19,
IF($AO9='Data HANDS OFF'!$K$20,'Data HANDS OFF'!N436,
IF($AO9='Data HANDS OFF'!$K$21,'Data HANDS OFF'!N$21,
IF($AO9='Data HANDS OFF'!$K$22,'Data HANDS OFF'!N$22,
IF($AO9='Data HANDS OFF'!$K$23,'Data HANDS OFF'!N$23,
IF($AO9='Data HANDS OFF'!$K$24,'Data HANDS OFF'!N$24,
IF($AO9='Data HANDS OFF'!$K$25,'Data HANDS OFF'!N$25,
IF($AO9='Data HANDS OFF'!$K$26,'Data HANDS OFF'!N$26,
IF($AO9='Data HANDS OFF'!$K$27,'Data HANDS OFF'!N$27,
IF($AO9='Data HANDS OFF'!$K$28,'Data HANDS OFF'!N$28,
IF($AO9='Data HANDS OFF'!$K$29,'Data HANDS OFF'!N$29,
"was sonst")))))))))))))))))))))))))))</f>
        <v>was sonst</v>
      </c>
      <c r="AW9" s="57" t="str">
        <f>IF($AO9='Data HANDS OFF'!$K$3,'Data HANDS OFF'!O$3,
IF($AO9='Data HANDS OFF'!$K$4,'Data HANDS OFF'!O$4,
IF($AO9='Data HANDS OFF'!$K$5,'Data HANDS OFF'!O$5,
IF($AO9='Data HANDS OFF'!$K$6,'Data HANDS OFF'!O$6,
IF($AO9='Data HANDS OFF'!$K$7,'Data HANDS OFF'!O$7,
IF($AO9='Data HANDS OFF'!$K$8,'Data HANDS OFF'!O$8,
IF($AO9='Data HANDS OFF'!$K$9,'Data HANDS OFF'!O$9,
IF($AO9='Data HANDS OFF'!$K$10,'Data HANDS OFF'!O$10,
IF($AO9='Data HANDS OFF'!$K$11,'Data HANDS OFF'!O$11,
IF($AO9='Data HANDS OFF'!$K$12,'Data HANDS OFF'!O$12,
IF($AO9='Data HANDS OFF'!$K$13,'Data HANDS OFF'!O$13,
IF($AO9='Data HANDS OFF'!$K$14,'Data HANDS OFF'!O$14,
IF($AO9='Data HANDS OFF'!$K$15,'Data HANDS OFF'!O$15,
IF($AO9='Data HANDS OFF'!$K$16,'Data HANDS OFF'!O$16,
IF($AO9='Data HANDS OFF'!$K$17,'Data HANDS OFF'!O$17,
IF($AO9='Data HANDS OFF'!$K$18,'Data HANDS OFF'!O$18,
IF($AO9='Data HANDS OFF'!$K$19,'Data HANDS OFF'!O$19,
IF($AO9='Data HANDS OFF'!$K$20,'Data HANDS OFF'!O436,
IF($AO9='Data HANDS OFF'!$K$21,'Data HANDS OFF'!O$21,
IF($AO9='Data HANDS OFF'!$K$22,'Data HANDS OFF'!O$22,
IF($AO9='Data HANDS OFF'!$K$23,'Data HANDS OFF'!O$23,
IF($AO9='Data HANDS OFF'!$K$24,'Data HANDS OFF'!O$24,
IF($AO9='Data HANDS OFF'!$K$25,'Data HANDS OFF'!O$25,
IF($AO9='Data HANDS OFF'!$K$26,'Data HANDS OFF'!O$26,
IF($AO9='Data HANDS OFF'!$K$27,'Data HANDS OFF'!O$27,
IF($AO9='Data HANDS OFF'!$K$28,'Data HANDS OFF'!O$28,
IF($AO9='Data HANDS OFF'!$K$29,'Data HANDS OFF'!O$29,
"was sonst")))))))))))))))))))))))))))</f>
        <v>was sonst</v>
      </c>
      <c r="AX9" s="59"/>
      <c r="AY9" s="56">
        <f>'I  N  P  U  T'!L30</f>
        <v>0</v>
      </c>
      <c r="AZ9" s="56">
        <f>'I  N  P  U  T'!M30</f>
        <v>0</v>
      </c>
      <c r="BA9" s="57" t="str">
        <f>IF($AO9='Data HANDS OFF'!$K$3,'Data HANDS OFF'!P$3,
IF($AO9='Data HANDS OFF'!$K$4,'Data HANDS OFF'!P$4,
IF($AO9='Data HANDS OFF'!$K$5,'Data HANDS OFF'!P$5,
IF($AO9='Data HANDS OFF'!$K$6,'Data HANDS OFF'!P$6,
IF($AO9='Data HANDS OFF'!$K$7,'Data HANDS OFF'!P$7,
IF($AO9='Data HANDS OFF'!$K$8,'Data HANDS OFF'!P$8,
IF($AO9='Data HANDS OFF'!$K$9,'Data HANDS OFF'!P$9,
IF($AO9='Data HANDS OFF'!$K$10,'Data HANDS OFF'!P$10,
IF($AO9='Data HANDS OFF'!$K$11,'Data HANDS OFF'!P$11,
IF($AO9='Data HANDS OFF'!$K$12,'Data HANDS OFF'!P$12,
IF($AO9='Data HANDS OFF'!$K$13,'Data HANDS OFF'!P$13,
IF($AO9='Data HANDS OFF'!$K$14,'Data HANDS OFF'!P$14,
IF($AO9='Data HANDS OFF'!$K$15,'Data HANDS OFF'!P$15,
IF($AO9='Data HANDS OFF'!$K$16,'Data HANDS OFF'!P$16,
IF($AO9='Data HANDS OFF'!$K$17,'Data HANDS OFF'!P$17,
IF($AO9='Data HANDS OFF'!$K$18,'Data HANDS OFF'!P$18,
IF($AO9='Data HANDS OFF'!$K$19,'Data HANDS OFF'!P$19,
IF($AO9='Data HANDS OFF'!$K$20,'Data HANDS OFF'!P436,
IF($AO9='Data HANDS OFF'!$K$21,'Data HANDS OFF'!P$21,
IF($AO9='Data HANDS OFF'!$K$22,'Data HANDS OFF'!P$22,
IF($AO9='Data HANDS OFF'!$K$23,'Data HANDS OFF'!P$23,
IF($AO9='Data HANDS OFF'!$K$24,'Data HANDS OFF'!P$24,
IF($AO9='Data HANDS OFF'!$K$25,'Data HANDS OFF'!P$25,
IF($AO9='Data HANDS OFF'!$K$26,'Data HANDS OFF'!P$26,
IF($AO9='Data HANDS OFF'!$K$27,'Data HANDS OFF'!P$27,
IF($AO9='Data HANDS OFF'!$K$28,'Data HANDS OFF'!P$28,
IF($AO9='Data HANDS OFF'!$K$29,'Data HANDS OFF'!P$29,
"was sonst")))))))))))))))))))))))))))</f>
        <v>was sonst</v>
      </c>
      <c r="BB9" s="57" t="str">
        <f>IF($AO9='Data HANDS OFF'!$K$3,'Data HANDS OFF'!Q$3,
IF($AO9='Data HANDS OFF'!$K$4,'Data HANDS OFF'!Q$4,
IF($AO9='Data HANDS OFF'!$K$5,'Data HANDS OFF'!Q$5,
IF($AO9='Data HANDS OFF'!$K$6,'Data HANDS OFF'!Q$6,
IF($AO9='Data HANDS OFF'!$K$7,'Data HANDS OFF'!Q$7,
IF($AO9='Data HANDS OFF'!$K$8,'Data HANDS OFF'!Q$8,
IF($AO9='Data HANDS OFF'!$K$9,'Data HANDS OFF'!Q$9,
IF($AO9='Data HANDS OFF'!$K$10,'Data HANDS OFF'!Q$10,
IF($AO9='Data HANDS OFF'!$K$11,'Data HANDS OFF'!Q$11,
IF($AO9='Data HANDS OFF'!$K$12,'Data HANDS OFF'!Q$12,
IF($AO9='Data HANDS OFF'!$K$13,'Data HANDS OFF'!Q$13,
IF($AO9='Data HANDS OFF'!$K$14,'Data HANDS OFF'!Q$14,
IF($AO9='Data HANDS OFF'!$K$15,'Data HANDS OFF'!Q$15,
IF($AO9='Data HANDS OFF'!$K$16,'Data HANDS OFF'!Q$16,
IF($AO9='Data HANDS OFF'!$K$17,'Data HANDS OFF'!Q$17,
IF($AO9='Data HANDS OFF'!$K$18,'Data HANDS OFF'!Q$18,
IF($AO9='Data HANDS OFF'!$K$19,'Data HANDS OFF'!Q$19,
IF($AO9='Data HANDS OFF'!$K$20,'Data HANDS OFF'!Q436,
IF($AO9='Data HANDS OFF'!$K$21,'Data HANDS OFF'!Q$21,
IF($AO9='Data HANDS OFF'!$K$22,'Data HANDS OFF'!Q$22,
IF($AO9='Data HANDS OFF'!$K$23,'Data HANDS OFF'!Q$23,
IF($AO9='Data HANDS OFF'!$K$24,'Data HANDS OFF'!Q$24,
IF($AO9='Data HANDS OFF'!$K$25,'Data HANDS OFF'!Q$25,
IF($AO9='Data HANDS OFF'!$K$26,'Data HANDS OFF'!Q$26,
IF($AO9='Data HANDS OFF'!$K$27,'Data HANDS OFF'!Q$27,
IF($AO9='Data HANDS OFF'!$K$28,'Data HANDS OFF'!Q$28,
IF($AO9='Data HANDS OFF'!$K$29,'Data HANDS OFF'!Q$29,
"was sonst")))))))))))))))))))))))))))</f>
        <v>was sonst</v>
      </c>
      <c r="BC9" s="57" t="str">
        <f>IF($AO9='Data HANDS OFF'!$K$3,'Data HANDS OFF'!R$3,
IF($AO9='Data HANDS OFF'!$K$4,'Data HANDS OFF'!R$4,
IF($AO9='Data HANDS OFF'!$K$5,'Data HANDS OFF'!R$5,
IF($AO9='Data HANDS OFF'!$K$6,'Data HANDS OFF'!R$6,
IF($AO9='Data HANDS OFF'!$K$7,'Data HANDS OFF'!R$7,
IF($AO9='Data HANDS OFF'!$K$8,'Data HANDS OFF'!R$8,
IF($AO9='Data HANDS OFF'!$K$9,'Data HANDS OFF'!R$9,
IF($AO9='Data HANDS OFF'!$K$10,'Data HANDS OFF'!R$10,
IF($AO9='Data HANDS OFF'!$K$11,'Data HANDS OFF'!R$11,
IF($AO9='Data HANDS OFF'!$K$12,'Data HANDS OFF'!R$12,
IF($AO9='Data HANDS OFF'!$K$13,'Data HANDS OFF'!R$13,
IF($AO9='Data HANDS OFF'!$K$14,'Data HANDS OFF'!R$14,
IF($AO9='Data HANDS OFF'!$K$15,'Data HANDS OFF'!R$15,
IF($AO9='Data HANDS OFF'!$K$16,'Data HANDS OFF'!R$16,
IF($AO9='Data HANDS OFF'!$K$17,'Data HANDS OFF'!R$17,
IF($AO9='Data HANDS OFF'!$K$18,'Data HANDS OFF'!R$18,
IF($AO9='Data HANDS OFF'!$K$19,'Data HANDS OFF'!R$19,
IF($AO9='Data HANDS OFF'!$K$20,'Data HANDS OFF'!R436,
IF($AO9='Data HANDS OFF'!$K$21,'Data HANDS OFF'!R$21,
IF($AO9='Data HANDS OFF'!$K$22,'Data HANDS OFF'!R$22,
IF($AO9='Data HANDS OFF'!$K$23,'Data HANDS OFF'!R$23,
IF($AO9='Data HANDS OFF'!$K$24,'Data HANDS OFF'!R$24,
IF($AO9='Data HANDS OFF'!$K$25,'Data HANDS OFF'!R$25,
IF($AO9='Data HANDS OFF'!$K$26,'Data HANDS OFF'!R$26,
IF($AO9='Data HANDS OFF'!$K$27,'Data HANDS OFF'!R$27,
IF($AO9='Data HANDS OFF'!$K$28,'Data HANDS OFF'!R$28,
IF($AO9='Data HANDS OFF'!$K$29,'Data HANDS OFF'!R$29,
"was sonst")))))))))))))))))))))))))))</f>
        <v>was sonst</v>
      </c>
      <c r="BD9" s="34"/>
    </row>
    <row r="10" spans="1:56" ht="21" x14ac:dyDescent="0.5">
      <c r="A10" s="102" t="s">
        <v>381</v>
      </c>
      <c r="F10" s="43" t="s">
        <v>9</v>
      </c>
      <c r="G10" s="23"/>
      <c r="H10" s="1">
        <v>7</v>
      </c>
      <c r="J10" s="20">
        <v>8</v>
      </c>
      <c r="K10" s="44" t="b">
        <f>IF(AND('I  N  P  U  T'!$A$1=$A$15,'I  N  P  U  T'!$B$1='Data HANDS OFF'!$B$15),K$39,
  IF(AND('I  N  P  U  T'!$A$1=$A$15,'I  N  P  U  T'!$B$1='Data HANDS OFF'!$B$16),K$69,
  IF(AND('I  N  P  U  T'!$A$1=$A$18,'I  N  P  U  T'!$B$1='Data HANDS OFF'!$B$18),K$99,
  IF(AND('I  N  P  U  T'!$A$1=$A$21,'I  N  P  U  T'!$B$1='Data HANDS OFF'!$B$21),K$129,
  IF(AND('I  N  P  U  T'!$A$1=$A$24,'I  N  P  U  T'!$B$1='Data HANDS OFF'!$B$24),K$159)))))</f>
        <v>0</v>
      </c>
      <c r="M10" s="44" t="b">
        <f>IF(AND('I  N  P  U  T'!$A$1=$A$15,'I  N  P  U  T'!$B$1='Data HANDS OFF'!$B$15),M$39,
  IF(AND('I  N  P  U  T'!$A$1=$A$15,'I  N  P  U  T'!$B$1='Data HANDS OFF'!$B$16),M$69,
  IF(AND('I  N  P  U  T'!$A$1=$A$18,'I  N  P  U  T'!$B$1='Data HANDS OFF'!$B$18),M$99,
  IF(AND('I  N  P  U  T'!$A$1=$A$21,'I  N  P  U  T'!$B$1='Data HANDS OFF'!$B$21),M$129,
  IF(AND('I  N  P  U  T'!$A$1=$A$24,'I  N  P  U  T'!$B$1='Data HANDS OFF'!$B$24),M$159)))))</f>
        <v>0</v>
      </c>
      <c r="N10" s="44" t="b">
        <f>IF(AND('I  N  P  U  T'!$A$1=$A$15,'I  N  P  U  T'!$B$1='Data HANDS OFF'!$B$15),N$39,
  IF(AND('I  N  P  U  T'!$A$1=$A$15,'I  N  P  U  T'!$B$1='Data HANDS OFF'!$B$16),N$69,
  IF(AND('I  N  P  U  T'!$A$1=$A$18,'I  N  P  U  T'!$B$1='Data HANDS OFF'!$B$18),N$99,
  IF(AND('I  N  P  U  T'!$A$1=$A$21,'I  N  P  U  T'!$B$1='Data HANDS OFF'!$B$21),N$129,
  IF(AND('I  N  P  U  T'!$A$1=$A$24,'I  N  P  U  T'!$B$1='Data HANDS OFF'!$B$24),N$159)))))</f>
        <v>0</v>
      </c>
      <c r="O10" s="44" t="b">
        <f>IF(AND('I  N  P  U  T'!$A$1=$A$15,'I  N  P  U  T'!$B$1='Data HANDS OFF'!$B$15),O$39,
  IF(AND('I  N  P  U  T'!$A$1=$A$15,'I  N  P  U  T'!$B$1='Data HANDS OFF'!$B$16),O$69,
  IF(AND('I  N  P  U  T'!$A$1=$A$18,'I  N  P  U  T'!$B$1='Data HANDS OFF'!$B$18),O$99,
  IF(AND('I  N  P  U  T'!$A$1=$A$21,'I  N  P  U  T'!$B$1='Data HANDS OFF'!$B$21),O$129,
  IF(AND('I  N  P  U  T'!$A$1=$A$24,'I  N  P  U  T'!$B$1='Data HANDS OFF'!$B$24),O$159)))))</f>
        <v>0</v>
      </c>
      <c r="P10" s="44" t="b">
        <f>IF(AND('I  N  P  U  T'!$A$1=$A$15,'I  N  P  U  T'!$B$1='Data HANDS OFF'!$B$15),P$39,
  IF(AND('I  N  P  U  T'!$A$1=$A$15,'I  N  P  U  T'!$B$1='Data HANDS OFF'!$B$16),P$69,
  IF(AND('I  N  P  U  T'!$A$1=$A$18,'I  N  P  U  T'!$B$1='Data HANDS OFF'!$B$18),P$99,
  IF(AND('I  N  P  U  T'!$A$1=$A$21,'I  N  P  U  T'!$B$1='Data HANDS OFF'!$B$21),P$129,
  IF(AND('I  N  P  U  T'!$A$1=$A$24,'I  N  P  U  T'!$B$1='Data HANDS OFF'!$B$24),P$159)))))</f>
        <v>0</v>
      </c>
      <c r="Q10" s="44" t="b">
        <f>IF(AND('I  N  P  U  T'!$A$1=$A$15,'I  N  P  U  T'!$B$1='Data HANDS OFF'!$B$15),Q$39,
  IF(AND('I  N  P  U  T'!$A$1=$A$15,'I  N  P  U  T'!$B$1='Data HANDS OFF'!$B$16),Q$69,
  IF(AND('I  N  P  U  T'!$A$1=$A$18,'I  N  P  U  T'!$B$1='Data HANDS OFF'!$B$18),Q$99,
  IF(AND('I  N  P  U  T'!$A$1=$A$21,'I  N  P  U  T'!$B$1='Data HANDS OFF'!$B$21),Q$129,
  IF(AND('I  N  P  U  T'!$A$1=$A$24,'I  N  P  U  T'!$B$1='Data HANDS OFF'!$B$24),Q$159)))))</f>
        <v>0</v>
      </c>
      <c r="R10" s="44" t="b">
        <f>IF(AND('I  N  P  U  T'!$A$1=$A$15,'I  N  P  U  T'!$B$1='Data HANDS OFF'!$B$15),R$39,
  IF(AND('I  N  P  U  T'!$A$1=$A$15,'I  N  P  U  T'!$B$1='Data HANDS OFF'!$B$16),R$69,
  IF(AND('I  N  P  U  T'!$A$1=$A$18,'I  N  P  U  T'!$B$1='Data HANDS OFF'!$B$18),R$99,
  IF(AND('I  N  P  U  T'!$A$1=$A$21,'I  N  P  U  T'!$B$1='Data HANDS OFF'!$B$21),R$129,
  IF(AND('I  N  P  U  T'!$A$1=$A$24,'I  N  P  U  T'!$B$1='Data HANDS OFF'!$B$24),R$159)))))</f>
        <v>0</v>
      </c>
      <c r="S10" s="44" t="b">
        <f>IF(AND('I  N  P  U  T'!$A$1=$A$15,'I  N  P  U  T'!$B$1='Data HANDS OFF'!$B$15),S$39,
  IF(AND('I  N  P  U  T'!$A$1=$A$15,'I  N  P  U  T'!$B$1='Data HANDS OFF'!$B$16),S$69,
  IF(AND('I  N  P  U  T'!$A$1=$A$18,'I  N  P  U  T'!$B$1='Data HANDS OFF'!$B$18),S$99,
  IF(AND('I  N  P  U  T'!$A$1=$A$21,'I  N  P  U  T'!$B$1='Data HANDS OFF'!$B$21),S$129,
  IF(AND('I  N  P  U  T'!$A$1=$A$24,'I  N  P  U  T'!$B$1='Data HANDS OFF'!$B$24),S$159)))))</f>
        <v>0</v>
      </c>
      <c r="T10" s="44" t="b">
        <f>IF(AND('I  N  P  U  T'!$A$1=$A$15,'I  N  P  U  T'!$B$1='Data HANDS OFF'!$B$15),T$39,
  IF(AND('I  N  P  U  T'!$A$1=$A$15,'I  N  P  U  T'!$B$1='Data HANDS OFF'!$B$16),T$69,
  IF(AND('I  N  P  U  T'!$A$1=$A$18,'I  N  P  U  T'!$B$1='Data HANDS OFF'!$B$18),T$99,
  IF(AND('I  N  P  U  T'!$A$1=$A$21,'I  N  P  U  T'!$B$1='Data HANDS OFF'!$B$21),T$129,
  IF(AND('I  N  P  U  T'!$A$1=$A$24,'I  N  P  U  T'!$B$1='Data HANDS OFF'!$B$24),T$159)))))</f>
        <v>0</v>
      </c>
      <c r="U10" s="44" t="b">
        <f>IF(AND('I  N  P  U  T'!$A$1=$A$15,'I  N  P  U  T'!$B$1='Data HANDS OFF'!$B$15),U$39,
  IF(AND('I  N  P  U  T'!$A$1=$A$15,'I  N  P  U  T'!$B$1='Data HANDS OFF'!$B$16),U$69,
  IF(AND('I  N  P  U  T'!$A$1=$A$18,'I  N  P  U  T'!$B$1='Data HANDS OFF'!$B$18),U$99,
  IF(AND('I  N  P  U  T'!$A$1=$A$21,'I  N  P  U  T'!$B$1='Data HANDS OFF'!$B$21),U$129,
  IF(AND('I  N  P  U  T'!$A$1=$A$24,'I  N  P  U  T'!$B$1='Data HANDS OFF'!$B$24),U$159)))))</f>
        <v>0</v>
      </c>
      <c r="W10" s="20">
        <v>8</v>
      </c>
      <c r="X10" s="30" t="b">
        <f>IF(AND('I  N  P  U  T'!$A$1=$A$15,'I  N  P  U  T'!$B$1='Data HANDS OFF'!$B$15),X$39,
  IF(AND('I  N  P  U  T'!$A$1=$A$15,'I  N  P  U  T'!$B$1='Data HANDS OFF'!$B$16),X$69,
  IF(AND('I  N  P  U  T'!$A$1=$A$18,'I  N  P  U  T'!$B$1='Data HANDS OFF'!$B$18),X$99,
  IF(AND('I  N  P  U  T'!$A$1=$A$21,'I  N  P  U  T'!$B$1='Data HANDS OFF'!$B$21),X$129,
  IF(AND('I  N  P  U  T'!$A$1=$A$24,'I  N  P  U  T'!$B$1='Data HANDS OFF'!$B$24),X$159)))))</f>
        <v>0</v>
      </c>
      <c r="Y10" s="30" t="b">
        <f>IF(AND('I  N  P  U  T'!$A$1=$A$15,'I  N  P  U  T'!$B$1='Data HANDS OFF'!$B$15),Y$39,
  IF(AND('I  N  P  U  T'!$A$1=$A$15,'I  N  P  U  T'!$B$1='Data HANDS OFF'!$B$16),Y$69,
  IF(AND('I  N  P  U  T'!$A$1=$A$18,'I  N  P  U  T'!$B$1='Data HANDS OFF'!$B$18),Y$99,
  IF(AND('I  N  P  U  T'!$A$1=$A$21,'I  N  P  U  T'!$B$1='Data HANDS OFF'!$B$21),Y$129,
  IF(AND('I  N  P  U  T'!$A$1=$A$24,'I  N  P  U  T'!$B$1='Data HANDS OFF'!$B$24),Y$159)))))</f>
        <v>0</v>
      </c>
      <c r="AC10" s="20">
        <v>8</v>
      </c>
      <c r="AD10" s="46">
        <f t="shared" si="0"/>
        <v>0</v>
      </c>
      <c r="AI10" s="30" t="s">
        <v>22</v>
      </c>
      <c r="AK10" s="43" t="s">
        <v>66</v>
      </c>
      <c r="AO10" s="52" t="str">
        <f>Von_den_gewählten_VTs_BSc_bzw._SPs____dem_QSP_unabhängige_Module</f>
        <v>Drop down</v>
      </c>
      <c r="AP10" s="34"/>
      <c r="AQ10" s="34"/>
      <c r="AR10" s="34"/>
      <c r="AS10" s="34"/>
      <c r="AT10" s="60">
        <f>'I  N  P  U  T'!J39</f>
        <v>0</v>
      </c>
      <c r="AU10" s="57" t="str">
        <f>IF($AO7='Data HANDS OFF'!$K$3,'Data HANDS OFF'!M$3,
IF($AO7='Data HANDS OFF'!$K$4,'Data HANDS OFF'!M$4,
IF($AO7='Data HANDS OFF'!$K$5,'Data HANDS OFF'!M$5,
IF($AO7='Data HANDS OFF'!$K$6,'Data HANDS OFF'!M$6,
IF($AO7='Data HANDS OFF'!$K$7,'Data HANDS OFF'!M$7,
IF($AO7='Data HANDS OFF'!$K$8,'Data HANDS OFF'!M$8,
IF($AO7='Data HANDS OFF'!$K$9,'Data HANDS OFF'!M$9,
IF($AO7='Data HANDS OFF'!$K$10,'Data HANDS OFF'!M$10,
IF($AO7='Data HANDS OFF'!$K$11,'Data HANDS OFF'!M$11,
IF($AO7='Data HANDS OFF'!$K$12,'Data HANDS OFF'!M$12,
IF($AO7='Data HANDS OFF'!$K$13,'Data HANDS OFF'!M$13,
IF($AO7='Data HANDS OFF'!$K$14,'Data HANDS OFF'!M$14,
IF($AO7='Data HANDS OFF'!$K$15,'Data HANDS OFF'!M$15,
IF($AO7='Data HANDS OFF'!$K$16,'Data HANDS OFF'!M$16,
IF($AO7='Data HANDS OFF'!$K$17,'Data HANDS OFF'!M$17,
IF($AO7='Data HANDS OFF'!$K$18,'Data HANDS OFF'!M$18,
IF($AO7='Data HANDS OFF'!$K$19,'Data HANDS OFF'!M$19,
IF($AO7='Data HANDS OFF'!$K$20,'Data HANDS OFF'!M437,
IF($AO7='Data HANDS OFF'!$K$21,'Data HANDS OFF'!M$21,
IF($AO7='Data HANDS OFF'!$K$22,'Data HANDS OFF'!M$22,
IF($AO7='Data HANDS OFF'!$K$23,'Data HANDS OFF'!M$23,
IF($AO7='Data HANDS OFF'!$K$24,'Data HANDS OFF'!M$24,
IF($AO7='Data HANDS OFF'!$K$25,'Data HANDS OFF'!M$25,
IF($AO7='Data HANDS OFF'!$K$26,'Data HANDS OFF'!M$26,
IF($AO7='Data HANDS OFF'!$K$27,'Data HANDS OFF'!M$27,
IF($AO7='Data HANDS OFF'!$K$28,'Data HANDS OFF'!M$28,
IF($AO7='Data HANDS OFF'!$K$29,'Data HANDS OFF'!M$29,
"was sonst")))))))))))))))))))))))))))</f>
        <v>was sonst</v>
      </c>
      <c r="AV10" s="57" t="str">
        <f>IF($AO10='Data HANDS OFF'!$K$3,'Data HANDS OFF'!N$3,
IF($AO10='Data HANDS OFF'!$K$4,'Data HANDS OFF'!N$4,
IF($AO10='Data HANDS OFF'!$K$5,'Data HANDS OFF'!N$5,
IF($AO10='Data HANDS OFF'!$K$6,'Data HANDS OFF'!N$6,
IF($AO10='Data HANDS OFF'!$K$7,'Data HANDS OFF'!N$7,
IF($AO10='Data HANDS OFF'!$K$8,'Data HANDS OFF'!N$8,
IF($AO10='Data HANDS OFF'!$K$9,'Data HANDS OFF'!N$9,
IF($AO10='Data HANDS OFF'!$K$10,'Data HANDS OFF'!N$10,
IF($AO10='Data HANDS OFF'!$K$11,'Data HANDS OFF'!N$11,
IF($AO10='Data HANDS OFF'!$K$12,'Data HANDS OFF'!N$12,
IF($AO10='Data HANDS OFF'!$K$13,'Data HANDS OFF'!N$13,
IF($AO10='Data HANDS OFF'!$K$14,'Data HANDS OFF'!N$14,
IF($AO10='Data HANDS OFF'!$K$15,'Data HANDS OFF'!N$15,
IF($AO10='Data HANDS OFF'!$K$16,'Data HANDS OFF'!N$16,
IF($AO10='Data HANDS OFF'!$K$17,'Data HANDS OFF'!N$17,
IF($AO10='Data HANDS OFF'!$K$18,'Data HANDS OFF'!N$18,
IF($AO10='Data HANDS OFF'!$K$19,'Data HANDS OFF'!N$19,
IF($AO10='Data HANDS OFF'!$K$20,'Data HANDS OFF'!N437,
IF($AO10='Data HANDS OFF'!$K$21,'Data HANDS OFF'!N$21,
IF($AO10='Data HANDS OFF'!$K$22,'Data HANDS OFF'!N$22,
IF($AO10='Data HANDS OFF'!$K$23,'Data HANDS OFF'!N$23,
IF($AO10='Data HANDS OFF'!$K$24,'Data HANDS OFF'!N$24,
IF($AO10='Data HANDS OFF'!$K$25,'Data HANDS OFF'!N$25,
IF($AO10='Data HANDS OFF'!$K$26,'Data HANDS OFF'!N$26,
IF($AO10='Data HANDS OFF'!$K$27,'Data HANDS OFF'!N$27,
IF($AO10='Data HANDS OFF'!$K$28,'Data HANDS OFF'!N$28,
IF($AO10='Data HANDS OFF'!$K$29,'Data HANDS OFF'!N$29,
"was sonst")))))))))))))))))))))))))))</f>
        <v>was sonst</v>
      </c>
      <c r="AW10" s="57" t="str">
        <f>IF($AO10='Data HANDS OFF'!$K$3,'Data HANDS OFF'!O$3,
IF($AO10='Data HANDS OFF'!$K$4,'Data HANDS OFF'!O$4,
IF($AO10='Data HANDS OFF'!$K$5,'Data HANDS OFF'!O$5,
IF($AO10='Data HANDS OFF'!$K$6,'Data HANDS OFF'!O$6,
IF($AO10='Data HANDS OFF'!$K$7,'Data HANDS OFF'!O$7,
IF($AO10='Data HANDS OFF'!$K$8,'Data HANDS OFF'!O$8,
IF($AO10='Data HANDS OFF'!$K$9,'Data HANDS OFF'!O$9,
IF($AO10='Data HANDS OFF'!$K$10,'Data HANDS OFF'!O$10,
IF($AO10='Data HANDS OFF'!$K$11,'Data HANDS OFF'!O$11,
IF($AO10='Data HANDS OFF'!$K$12,'Data HANDS OFF'!O$12,
IF($AO10='Data HANDS OFF'!$K$13,'Data HANDS OFF'!O$13,
IF($AO10='Data HANDS OFF'!$K$14,'Data HANDS OFF'!O$14,
IF($AO10='Data HANDS OFF'!$K$15,'Data HANDS OFF'!O$15,
IF($AO10='Data HANDS OFF'!$K$16,'Data HANDS OFF'!O$16,
IF($AO10='Data HANDS OFF'!$K$17,'Data HANDS OFF'!O$17,
IF($AO10='Data HANDS OFF'!$K$18,'Data HANDS OFF'!O$18,
IF($AO10='Data HANDS OFF'!$K$19,'Data HANDS OFF'!O$19,
IF($AO10='Data HANDS OFF'!$K$20,'Data HANDS OFF'!O437,
IF($AO10='Data HANDS OFF'!$K$21,'Data HANDS OFF'!O$21,
IF($AO10='Data HANDS OFF'!$K$22,'Data HANDS OFF'!O$22,
IF($AO10='Data HANDS OFF'!$K$23,'Data HANDS OFF'!O$23,
IF($AO10='Data HANDS OFF'!$K$24,'Data HANDS OFF'!O$24,
IF($AO10='Data HANDS OFF'!$K$25,'Data HANDS OFF'!O$25,
IF($AO10='Data HANDS OFF'!$K$26,'Data HANDS OFF'!O$26,
IF($AO10='Data HANDS OFF'!$K$27,'Data HANDS OFF'!O$27,
IF($AO10='Data HANDS OFF'!$K$28,'Data HANDS OFF'!O$28,
IF($AO10='Data HANDS OFF'!$K$29,'Data HANDS OFF'!O$29,
"was sonst")))))))))))))))))))))))))))</f>
        <v>was sonst</v>
      </c>
      <c r="AX10" s="59"/>
      <c r="AY10" s="56">
        <f>'I  N  P  U  T'!L40</f>
        <v>0</v>
      </c>
      <c r="AZ10" s="56">
        <f>'I  N  P  U  T'!M40</f>
        <v>0</v>
      </c>
      <c r="BA10" s="57" t="str">
        <f>IF($AO10='Data HANDS OFF'!$K$3,'Data HANDS OFF'!P$3,
IF($AO10='Data HANDS OFF'!$K$4,'Data HANDS OFF'!P$4,
IF($AO10='Data HANDS OFF'!$K$5,'Data HANDS OFF'!P$5,
IF($AO10='Data HANDS OFF'!$K$6,'Data HANDS OFF'!P$6,
IF($AO10='Data HANDS OFF'!$K$7,'Data HANDS OFF'!P$7,
IF($AO10='Data HANDS OFF'!$K$8,'Data HANDS OFF'!P$8,
IF($AO10='Data HANDS OFF'!$K$9,'Data HANDS OFF'!P$9,
IF($AO10='Data HANDS OFF'!$K$10,'Data HANDS OFF'!P$10,
IF($AO10='Data HANDS OFF'!$K$11,'Data HANDS OFF'!P$11,
IF($AO10='Data HANDS OFF'!$K$12,'Data HANDS OFF'!P$12,
IF($AO10='Data HANDS OFF'!$K$13,'Data HANDS OFF'!P$13,
IF($AO10='Data HANDS OFF'!$K$14,'Data HANDS OFF'!P$14,
IF($AO10='Data HANDS OFF'!$K$15,'Data HANDS OFF'!P$15,
IF($AO10='Data HANDS OFF'!$K$16,'Data HANDS OFF'!P$16,
IF($AO10='Data HANDS OFF'!$K$17,'Data HANDS OFF'!P$17,
IF($AO10='Data HANDS OFF'!$K$18,'Data HANDS OFF'!P$18,
IF($AO10='Data HANDS OFF'!$K$19,'Data HANDS OFF'!P$19,
IF($AO10='Data HANDS OFF'!$K$20,'Data HANDS OFF'!P437,
IF($AO10='Data HANDS OFF'!$K$21,'Data HANDS OFF'!P$21,
IF($AO10='Data HANDS OFF'!$K$22,'Data HANDS OFF'!P$22,
IF($AO10='Data HANDS OFF'!$K$23,'Data HANDS OFF'!P$23,
IF($AO10='Data HANDS OFF'!$K$24,'Data HANDS OFF'!P$24,
IF($AO10='Data HANDS OFF'!$K$25,'Data HANDS OFF'!P$25,
IF($AO10='Data HANDS OFF'!$K$26,'Data HANDS OFF'!P$26,
IF($AO10='Data HANDS OFF'!$K$27,'Data HANDS OFF'!P$27,
IF($AO10='Data HANDS OFF'!$K$28,'Data HANDS OFF'!P$28,
IF($AO10='Data HANDS OFF'!$K$29,'Data HANDS OFF'!P$29,
"was sonst")))))))))))))))))))))))))))</f>
        <v>was sonst</v>
      </c>
      <c r="BB10" s="57" t="str">
        <f>IF($AO10='Data HANDS OFF'!$K$3,'Data HANDS OFF'!Q$3,
IF($AO10='Data HANDS OFF'!$K$4,'Data HANDS OFF'!Q$4,
IF($AO10='Data HANDS OFF'!$K$5,'Data HANDS OFF'!Q$5,
IF($AO10='Data HANDS OFF'!$K$6,'Data HANDS OFF'!Q$6,
IF($AO10='Data HANDS OFF'!$K$7,'Data HANDS OFF'!Q$7,
IF($AO10='Data HANDS OFF'!$K$8,'Data HANDS OFF'!Q$8,
IF($AO10='Data HANDS OFF'!$K$9,'Data HANDS OFF'!Q$9,
IF($AO10='Data HANDS OFF'!$K$10,'Data HANDS OFF'!Q$10,
IF($AO10='Data HANDS OFF'!$K$11,'Data HANDS OFF'!Q$11,
IF($AO10='Data HANDS OFF'!$K$12,'Data HANDS OFF'!Q$12,
IF($AO10='Data HANDS OFF'!$K$13,'Data HANDS OFF'!Q$13,
IF($AO10='Data HANDS OFF'!$K$14,'Data HANDS OFF'!Q$14,
IF($AO10='Data HANDS OFF'!$K$15,'Data HANDS OFF'!Q$15,
IF($AO10='Data HANDS OFF'!$K$16,'Data HANDS OFF'!Q$16,
IF($AO10='Data HANDS OFF'!$K$17,'Data HANDS OFF'!Q$17,
IF($AO10='Data HANDS OFF'!$K$18,'Data HANDS OFF'!Q$18,
IF($AO10='Data HANDS OFF'!$K$19,'Data HANDS OFF'!Q$19,
IF($AO10='Data HANDS OFF'!$K$20,'Data HANDS OFF'!Q437,
IF($AO10='Data HANDS OFF'!$K$21,'Data HANDS OFF'!Q$21,
IF($AO10='Data HANDS OFF'!$K$22,'Data HANDS OFF'!Q$22,
IF($AO10='Data HANDS OFF'!$K$23,'Data HANDS OFF'!Q$23,
IF($AO10='Data HANDS OFF'!$K$24,'Data HANDS OFF'!Q$24,
IF($AO10='Data HANDS OFF'!$K$25,'Data HANDS OFF'!Q$25,
IF($AO10='Data HANDS OFF'!$K$26,'Data HANDS OFF'!Q$26,
IF($AO10='Data HANDS OFF'!$K$27,'Data HANDS OFF'!Q$27,
IF($AO10='Data HANDS OFF'!$K$28,'Data HANDS OFF'!Q$28,
IF($AO10='Data HANDS OFF'!$K$29,'Data HANDS OFF'!Q$29,
"was sonst")))))))))))))))))))))))))))</f>
        <v>was sonst</v>
      </c>
      <c r="BC10" s="57" t="str">
        <f>IF($AO10='Data HANDS OFF'!$K$3,'Data HANDS OFF'!R$3,
IF($AO10='Data HANDS OFF'!$K$4,'Data HANDS OFF'!R$4,
IF($AO10='Data HANDS OFF'!$K$5,'Data HANDS OFF'!R$5,
IF($AO10='Data HANDS OFF'!$K$6,'Data HANDS OFF'!R$6,
IF($AO10='Data HANDS OFF'!$K$7,'Data HANDS OFF'!R$7,
IF($AO10='Data HANDS OFF'!$K$8,'Data HANDS OFF'!R$8,
IF($AO10='Data HANDS OFF'!$K$9,'Data HANDS OFF'!R$9,
IF($AO10='Data HANDS OFF'!$K$10,'Data HANDS OFF'!R$10,
IF($AO10='Data HANDS OFF'!$K$11,'Data HANDS OFF'!R$11,
IF($AO10='Data HANDS OFF'!$K$12,'Data HANDS OFF'!R$12,
IF($AO10='Data HANDS OFF'!$K$13,'Data HANDS OFF'!R$13,
IF($AO10='Data HANDS OFF'!$K$14,'Data HANDS OFF'!R$14,
IF($AO10='Data HANDS OFF'!$K$15,'Data HANDS OFF'!R$15,
IF($AO10='Data HANDS OFF'!$K$16,'Data HANDS OFF'!R$16,
IF($AO10='Data HANDS OFF'!$K$17,'Data HANDS OFF'!R$17,
IF($AO10='Data HANDS OFF'!$K$18,'Data HANDS OFF'!R$18,
IF($AO10='Data HANDS OFF'!$K$19,'Data HANDS OFF'!R$19,
IF($AO10='Data HANDS OFF'!$K$20,'Data HANDS OFF'!R437,
IF($AO10='Data HANDS OFF'!$K$21,'Data HANDS OFF'!R$21,
IF($AO10='Data HANDS OFF'!$K$22,'Data HANDS OFF'!R$22,
IF($AO10='Data HANDS OFF'!$K$23,'Data HANDS OFF'!R$23,
IF($AO10='Data HANDS OFF'!$K$24,'Data HANDS OFF'!R$24,
IF($AO10='Data HANDS OFF'!$K$25,'Data HANDS OFF'!R$25,
IF($AO10='Data HANDS OFF'!$K$26,'Data HANDS OFF'!R$26,
IF($AO10='Data HANDS OFF'!$K$27,'Data HANDS OFF'!R$27,
IF($AO10='Data HANDS OFF'!$K$28,'Data HANDS OFF'!R$28,
IF($AO10='Data HANDS OFF'!$K$29,'Data HANDS OFF'!R$29,
"was sonst")))))))))))))))))))))))))))</f>
        <v>was sonst</v>
      </c>
      <c r="BD10" s="34"/>
    </row>
    <row r="11" spans="1:56" ht="21" x14ac:dyDescent="0.5">
      <c r="F11" s="43" t="s">
        <v>10</v>
      </c>
      <c r="G11" s="23"/>
      <c r="H11" s="1">
        <v>8</v>
      </c>
      <c r="J11" s="20">
        <v>9</v>
      </c>
      <c r="K11" s="44" t="b">
        <f>IF(AND('I  N  P  U  T'!$A$1=$A$15,'I  N  P  U  T'!$B$1='Data HANDS OFF'!$B$15),K$40,
  IF(AND('I  N  P  U  T'!$A$1=$A$15,'I  N  P  U  T'!$B$1='Data HANDS OFF'!$B$16),K$70,
  IF(AND('I  N  P  U  T'!$A$1=$A$18,'I  N  P  U  T'!$B$1='Data HANDS OFF'!$B$18),K$100,
  IF(AND('I  N  P  U  T'!$A$1=$A$21,'I  N  P  U  T'!$B$1='Data HANDS OFF'!$B$21),K$130,
  IF(AND('I  N  P  U  T'!$A$1=$A$24,'I  N  P  U  T'!$B$1='Data HANDS OFF'!$B$24),K$160)))))</f>
        <v>0</v>
      </c>
      <c r="M11" s="44" t="b">
        <f>IF(AND('I  N  P  U  T'!$A$1=$A$15,'I  N  P  U  T'!$B$1='Data HANDS OFF'!$B$15),M$40,
  IF(AND('I  N  P  U  T'!$A$1=$A$15,'I  N  P  U  T'!$B$1='Data HANDS OFF'!$B$16),M$70,
  IF(AND('I  N  P  U  T'!$A$1=$A$18,'I  N  P  U  T'!$B$1='Data HANDS OFF'!$B$18),M$100,
  IF(AND('I  N  P  U  T'!$A$1=$A$21,'I  N  P  U  T'!$B$1='Data HANDS OFF'!$B$21),M$130,
  IF(AND('I  N  P  U  T'!$A$1=$A$24,'I  N  P  U  T'!$B$1='Data HANDS OFF'!$B$24),M$160)))))</f>
        <v>0</v>
      </c>
      <c r="N11" s="44" t="b">
        <f>IF(AND('I  N  P  U  T'!$A$1=$A$15,'I  N  P  U  T'!$B$1='Data HANDS OFF'!$B$15),N$40,
  IF(AND('I  N  P  U  T'!$A$1=$A$15,'I  N  P  U  T'!$B$1='Data HANDS OFF'!$B$16),N$70,
  IF(AND('I  N  P  U  T'!$A$1=$A$18,'I  N  P  U  T'!$B$1='Data HANDS OFF'!$B$18),N$100,
  IF(AND('I  N  P  U  T'!$A$1=$A$21,'I  N  P  U  T'!$B$1='Data HANDS OFF'!$B$21),N$130,
  IF(AND('I  N  P  U  T'!$A$1=$A$24,'I  N  P  U  T'!$B$1='Data HANDS OFF'!$B$24),N$160)))))</f>
        <v>0</v>
      </c>
      <c r="O11" s="44" t="b">
        <f>IF(AND('I  N  P  U  T'!$A$1=$A$15,'I  N  P  U  T'!$B$1='Data HANDS OFF'!$B$15),O$40,
  IF(AND('I  N  P  U  T'!$A$1=$A$15,'I  N  P  U  T'!$B$1='Data HANDS OFF'!$B$16),O$70,
  IF(AND('I  N  P  U  T'!$A$1=$A$18,'I  N  P  U  T'!$B$1='Data HANDS OFF'!$B$18),O$100,
  IF(AND('I  N  P  U  T'!$A$1=$A$21,'I  N  P  U  T'!$B$1='Data HANDS OFF'!$B$21),O$130,
  IF(AND('I  N  P  U  T'!$A$1=$A$24,'I  N  P  U  T'!$B$1='Data HANDS OFF'!$B$24),O$160)))))</f>
        <v>0</v>
      </c>
      <c r="P11" s="44" t="b">
        <f>IF(AND('I  N  P  U  T'!$A$1=$A$15,'I  N  P  U  T'!$B$1='Data HANDS OFF'!$B$15),P$40,
  IF(AND('I  N  P  U  T'!$A$1=$A$15,'I  N  P  U  T'!$B$1='Data HANDS OFF'!$B$16),P$70,
  IF(AND('I  N  P  U  T'!$A$1=$A$18,'I  N  P  U  T'!$B$1='Data HANDS OFF'!$B$18),P$100,
  IF(AND('I  N  P  U  T'!$A$1=$A$21,'I  N  P  U  T'!$B$1='Data HANDS OFF'!$B$21),P$130,
  IF(AND('I  N  P  U  T'!$A$1=$A$24,'I  N  P  U  T'!$B$1='Data HANDS OFF'!$B$24),P$160)))))</f>
        <v>0</v>
      </c>
      <c r="Q11" s="44" t="b">
        <f>IF(AND('I  N  P  U  T'!$A$1=$A$15,'I  N  P  U  T'!$B$1='Data HANDS OFF'!$B$15),Q$40,
  IF(AND('I  N  P  U  T'!$A$1=$A$15,'I  N  P  U  T'!$B$1='Data HANDS OFF'!$B$16),Q$70,
  IF(AND('I  N  P  U  T'!$A$1=$A$18,'I  N  P  U  T'!$B$1='Data HANDS OFF'!$B$18),Q$100,
  IF(AND('I  N  P  U  T'!$A$1=$A$21,'I  N  P  U  T'!$B$1='Data HANDS OFF'!$B$21),Q$130,
  IF(AND('I  N  P  U  T'!$A$1=$A$24,'I  N  P  U  T'!$B$1='Data HANDS OFF'!$B$24),Q$160)))))</f>
        <v>0</v>
      </c>
      <c r="R11" s="44" t="b">
        <f>IF(AND('I  N  P  U  T'!$A$1=$A$15,'I  N  P  U  T'!$B$1='Data HANDS OFF'!$B$15),R$40,
  IF(AND('I  N  P  U  T'!$A$1=$A$15,'I  N  P  U  T'!$B$1='Data HANDS OFF'!$B$16),R$70,
  IF(AND('I  N  P  U  T'!$A$1=$A$18,'I  N  P  U  T'!$B$1='Data HANDS OFF'!$B$18),R$100,
  IF(AND('I  N  P  U  T'!$A$1=$A$21,'I  N  P  U  T'!$B$1='Data HANDS OFF'!$B$21),R$130,
  IF(AND('I  N  P  U  T'!$A$1=$A$24,'I  N  P  U  T'!$B$1='Data HANDS OFF'!$B$24),R$160)))))</f>
        <v>0</v>
      </c>
      <c r="S11" s="44" t="b">
        <f>IF(AND('I  N  P  U  T'!$A$1=$A$15,'I  N  P  U  T'!$B$1='Data HANDS OFF'!$B$15),S$40,
  IF(AND('I  N  P  U  T'!$A$1=$A$15,'I  N  P  U  T'!$B$1='Data HANDS OFF'!$B$16),S$70,
  IF(AND('I  N  P  U  T'!$A$1=$A$18,'I  N  P  U  T'!$B$1='Data HANDS OFF'!$B$18),S$100,
  IF(AND('I  N  P  U  T'!$A$1=$A$21,'I  N  P  U  T'!$B$1='Data HANDS OFF'!$B$21),S$130,
  IF(AND('I  N  P  U  T'!$A$1=$A$24,'I  N  P  U  T'!$B$1='Data HANDS OFF'!$B$24),S$160)))))</f>
        <v>0</v>
      </c>
      <c r="T11" s="44" t="b">
        <f>IF(AND('I  N  P  U  T'!$A$1=$A$15,'I  N  P  U  T'!$B$1='Data HANDS OFF'!$B$15),T$40,
  IF(AND('I  N  P  U  T'!$A$1=$A$15,'I  N  P  U  T'!$B$1='Data HANDS OFF'!$B$16),T$70,
  IF(AND('I  N  P  U  T'!$A$1=$A$18,'I  N  P  U  T'!$B$1='Data HANDS OFF'!$B$18),T$100,
  IF(AND('I  N  P  U  T'!$A$1=$A$21,'I  N  P  U  T'!$B$1='Data HANDS OFF'!$B$21),T$130,
  IF(AND('I  N  P  U  T'!$A$1=$A$24,'I  N  P  U  T'!$B$1='Data HANDS OFF'!$B$24),T$160)))))</f>
        <v>0</v>
      </c>
      <c r="U11" s="44" t="b">
        <f>IF(AND('I  N  P  U  T'!$A$1=$A$15,'I  N  P  U  T'!$B$1='Data HANDS OFF'!$B$15),U$40,
  IF(AND('I  N  P  U  T'!$A$1=$A$15,'I  N  P  U  T'!$B$1='Data HANDS OFF'!$B$16),U$70,
  IF(AND('I  N  P  U  T'!$A$1=$A$18,'I  N  P  U  T'!$B$1='Data HANDS OFF'!$B$18),U$100,
  IF(AND('I  N  P  U  T'!$A$1=$A$21,'I  N  P  U  T'!$B$1='Data HANDS OFF'!$B$21),U$130,
  IF(AND('I  N  P  U  T'!$A$1=$A$24,'I  N  P  U  T'!$B$1='Data HANDS OFF'!$B$24),U$160)))))</f>
        <v>0</v>
      </c>
      <c r="W11" s="20">
        <v>9</v>
      </c>
      <c r="X11" s="30" t="b">
        <f>IF(AND('I  N  P  U  T'!$A$1=$A$15,'I  N  P  U  T'!$B$1='Data HANDS OFF'!$B$15),X$40,
  IF(AND('I  N  P  U  T'!$A$1=$A$15,'I  N  P  U  T'!$B$1='Data HANDS OFF'!$B$16),X$70,
  IF(AND('I  N  P  U  T'!$A$1=$A$18,'I  N  P  U  T'!$B$1='Data HANDS OFF'!$B$18),X$100,
  IF(AND('I  N  P  U  T'!$A$1=$A$21,'I  N  P  U  T'!$B$1='Data HANDS OFF'!$B$21),X$130,
  IF(AND('I  N  P  U  T'!$A$1=$A$24,'I  N  P  U  T'!$B$1='Data HANDS OFF'!$B$24),X$160)))))</f>
        <v>0</v>
      </c>
      <c r="Y11" s="30" t="b">
        <f>IF(AND('I  N  P  U  T'!$A$1=$A$15,'I  N  P  U  T'!$B$1='Data HANDS OFF'!$B$15),Y$40,
  IF(AND('I  N  P  U  T'!$A$1=$A$15,'I  N  P  U  T'!$B$1='Data HANDS OFF'!$B$16),Y$70,
  IF(AND('I  N  P  U  T'!$A$1=$A$18,'I  N  P  U  T'!$B$1='Data HANDS OFF'!$B$18),Y$100,
  IF(AND('I  N  P  U  T'!$A$1=$A$21,'I  N  P  U  T'!$B$1='Data HANDS OFF'!$B$21),Y$130,
  IF(AND('I  N  P  U  T'!$A$1=$A$24,'I  N  P  U  T'!$B$1='Data HANDS OFF'!$B$24),Y$160)))))</f>
        <v>0</v>
      </c>
      <c r="AC11" s="20">
        <v>9</v>
      </c>
      <c r="AD11" s="46" t="str">
        <f t="shared" si="0"/>
        <v>← :-) Valide Kombination von Studiengang mit FPSO</v>
      </c>
      <c r="AI11" s="30" t="s">
        <v>23</v>
      </c>
      <c r="AK11" s="43" t="s">
        <v>67</v>
      </c>
      <c r="AO11" s="52" t="str">
        <f>'I  N  P  U  T'!A49</f>
        <v>Drop down</v>
      </c>
      <c r="AT11" s="60">
        <f>'I  N  P  U  T'!J49</f>
        <v>0</v>
      </c>
      <c r="AU11" s="54"/>
      <c r="AV11" s="54"/>
      <c r="AW11" s="54"/>
      <c r="AX11" s="59"/>
      <c r="AY11" s="56">
        <f>'I  N  P  U  T'!L50</f>
        <v>0</v>
      </c>
      <c r="AZ11" s="56">
        <f>'I  N  P  U  T'!M50</f>
        <v>0</v>
      </c>
      <c r="BA11" s="57" t="b">
        <f>'Data HANDS OFF'!$Y$25</f>
        <v>0</v>
      </c>
      <c r="BB11" s="57" t="b">
        <f>'Data HANDS OFF'!Y23</f>
        <v>0</v>
      </c>
      <c r="BC11" s="57" t="b">
        <f>'Data HANDS OFF'!Y24</f>
        <v>0</v>
      </c>
      <c r="BD11" s="33"/>
    </row>
    <row r="12" spans="1:56" ht="21" x14ac:dyDescent="0.5">
      <c r="F12" s="43" t="s">
        <v>21</v>
      </c>
      <c r="G12" s="23"/>
      <c r="H12" s="1">
        <v>9</v>
      </c>
      <c r="J12" s="20">
        <v>10</v>
      </c>
      <c r="K12" s="44" t="b">
        <f>IF(AND('I  N  P  U  T'!$A$1=$A$15,'I  N  P  U  T'!$B$1='Data HANDS OFF'!$B$15),K$41,
  IF(AND('I  N  P  U  T'!$A$1=$A$15,'I  N  P  U  T'!$B$1='Data HANDS OFF'!$B$16),K$71,
  IF(AND('I  N  P  U  T'!$A$1=$A$18,'I  N  P  U  T'!$B$1='Data HANDS OFF'!$B$18),K$101,
  IF(AND('I  N  P  U  T'!$A$1=$A$21,'I  N  P  U  T'!$B$1='Data HANDS OFF'!$B$21),K$131,
  IF(AND('I  N  P  U  T'!$A$1=$A$24,'I  N  P  U  T'!$B$1='Data HANDS OFF'!$B$24),K$161)))))</f>
        <v>0</v>
      </c>
      <c r="M12" s="44" t="b">
        <f>IF(AND('I  N  P  U  T'!$A$1=$A$15,'I  N  P  U  T'!$B$1='Data HANDS OFF'!$B$15),M$41,
  IF(AND('I  N  P  U  T'!$A$1=$A$15,'I  N  P  U  T'!$B$1='Data HANDS OFF'!$B$16),M$71,
  IF(AND('I  N  P  U  T'!$A$1=$A$18,'I  N  P  U  T'!$B$1='Data HANDS OFF'!$B$18),M$101,
  IF(AND('I  N  P  U  T'!$A$1=$A$21,'I  N  P  U  T'!$B$1='Data HANDS OFF'!$B$21),M$131,
  IF(AND('I  N  P  U  T'!$A$1=$A$24,'I  N  P  U  T'!$B$1='Data HANDS OFF'!$B$24),M$161)))))</f>
        <v>0</v>
      </c>
      <c r="N12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2" s="44" t="b">
        <f>IF(AND('I  N  P  U  T'!$A$1=$A$15,'I  N  P  U  T'!$B$1='Data HANDS OFF'!$B$15),O$41,
  IF(AND('I  N  P  U  T'!$A$1=$A$15,'I  N  P  U  T'!$B$1='Data HANDS OFF'!$B$16),O$71,
  IF(AND('I  N  P  U  T'!$A$1=$A$18,'I  N  P  U  T'!$B$1='Data HANDS OFF'!$B$18),O$101,
  IF(AND('I  N  P  U  T'!$A$1=$A$21,'I  N  P  U  T'!$B$1='Data HANDS OFF'!$B$21),O$131,
  IF(AND('I  N  P  U  T'!$A$1=$A$24,'I  N  P  U  T'!$B$1='Data HANDS OFF'!$B$24),O$161)))))</f>
        <v>0</v>
      </c>
      <c r="P12" s="44" t="b">
        <f>IF(AND('I  N  P  U  T'!$A$1=$A$15,'I  N  P  U  T'!$B$1='Data HANDS OFF'!$B$15),P$41,
  IF(AND('I  N  P  U  T'!$A$1=$A$15,'I  N  P  U  T'!$B$1='Data HANDS OFF'!$B$16),P$71,
  IF(AND('I  N  P  U  T'!$A$1=$A$18,'I  N  P  U  T'!$B$1='Data HANDS OFF'!$B$18),P$101,
  IF(AND('I  N  P  U  T'!$A$1=$A$21,'I  N  P  U  T'!$B$1='Data HANDS OFF'!$B$21),P$131,
  IF(AND('I  N  P  U  T'!$A$1=$A$24,'I  N  P  U  T'!$B$1='Data HANDS OFF'!$B$24),P$161)))))</f>
        <v>0</v>
      </c>
      <c r="Q12" s="44" t="b">
        <f>IF(AND('I  N  P  U  T'!$A$1=$A$15,'I  N  P  U  T'!$B$1='Data HANDS OFF'!$B$15),Q$41,
  IF(AND('I  N  P  U  T'!$A$1=$A$15,'I  N  P  U  T'!$B$1='Data HANDS OFF'!$B$16),Q$71,
  IF(AND('I  N  P  U  T'!$A$1=$A$18,'I  N  P  U  T'!$B$1='Data HANDS OFF'!$B$18),Q$101,
  IF(AND('I  N  P  U  T'!$A$1=$A$21,'I  N  P  U  T'!$B$1='Data HANDS OFF'!$B$21),Q$131,
  IF(AND('I  N  P  U  T'!$A$1=$A$24,'I  N  P  U  T'!$B$1='Data HANDS OFF'!$B$24),Q$161)))))</f>
        <v>0</v>
      </c>
      <c r="R12" s="44" t="b">
        <f>IF(AND('I  N  P  U  T'!$A$1=$A$15,'I  N  P  U  T'!$B$1='Data HANDS OFF'!$B$15),R$41,
  IF(AND('I  N  P  U  T'!$A$1=$A$15,'I  N  P  U  T'!$B$1='Data HANDS OFF'!$B$16),R$71,
  IF(AND('I  N  P  U  T'!$A$1=$A$18,'I  N  P  U  T'!$B$1='Data HANDS OFF'!$B$18),R$101,
  IF(AND('I  N  P  U  T'!$A$1=$A$21,'I  N  P  U  T'!$B$1='Data HANDS OFF'!$B$21),R$131,
  IF(AND('I  N  P  U  T'!$A$1=$A$24,'I  N  P  U  T'!$B$1='Data HANDS OFF'!$B$24),R$161)))))</f>
        <v>0</v>
      </c>
      <c r="S12" s="44" t="b">
        <f>IF(AND('I  N  P  U  T'!$A$1=$A$15,'I  N  P  U  T'!$B$1='Data HANDS OFF'!$B$15),S$41,
  IF(AND('I  N  P  U  T'!$A$1=$A$15,'I  N  P  U  T'!$B$1='Data HANDS OFF'!$B$16),S$71,
  IF(AND('I  N  P  U  T'!$A$1=$A$18,'I  N  P  U  T'!$B$1='Data HANDS OFF'!$B$18),S$101,
  IF(AND('I  N  P  U  T'!$A$1=$A$21,'I  N  P  U  T'!$B$1='Data HANDS OFF'!$B$21),S$131,
  IF(AND('I  N  P  U  T'!$A$1=$A$24,'I  N  P  U  T'!$B$1='Data HANDS OFF'!$B$24),S$161)))))</f>
        <v>0</v>
      </c>
      <c r="T12" s="44" t="b">
        <f>IF(AND('I  N  P  U  T'!$A$1=$A$15,'I  N  P  U  T'!$B$1='Data HANDS OFF'!$B$15),T$41,
  IF(AND('I  N  P  U  T'!$A$1=$A$15,'I  N  P  U  T'!$B$1='Data HANDS OFF'!$B$16),T$71,
  IF(AND('I  N  P  U  T'!$A$1=$A$18,'I  N  P  U  T'!$B$1='Data HANDS OFF'!$B$18),T$101,
  IF(AND('I  N  P  U  T'!$A$1=$A$21,'I  N  P  U  T'!$B$1='Data HANDS OFF'!$B$21),T$131,
  IF(AND('I  N  P  U  T'!$A$1=$A$24,'I  N  P  U  T'!$B$1='Data HANDS OFF'!$B$24),T$161)))))</f>
        <v>0</v>
      </c>
      <c r="U12" s="44" t="b">
        <f>IF(AND('I  N  P  U  T'!$A$1=$A$15,'I  N  P  U  T'!$B$1='Data HANDS OFF'!$B$15),U$41,
  IF(AND('I  N  P  U  T'!$A$1=$A$15,'I  N  P  U  T'!$B$1='Data HANDS OFF'!$B$16),U$71,
  IF(AND('I  N  P  U  T'!$A$1=$A$18,'I  N  P  U  T'!$B$1='Data HANDS OFF'!$B$18),U$101,
  IF(AND('I  N  P  U  T'!$A$1=$A$21,'I  N  P  U  T'!$B$1='Data HANDS OFF'!$B$21),U$131,
  IF(AND('I  N  P  U  T'!$A$1=$A$24,'I  N  P  U  T'!$B$1='Data HANDS OFF'!$B$24),U$161)))))</f>
        <v>0</v>
      </c>
      <c r="W12" s="20">
        <v>10</v>
      </c>
      <c r="X12" s="30" t="b">
        <f>IF(AND('I  N  P  U  T'!$A$1=$A$15,'I  N  P  U  T'!$B$1='Data HANDS OFF'!$B$15),X$41,
  IF(AND('I  N  P  U  T'!$A$1=$A$15,'I  N  P  U  T'!$B$1='Data HANDS OFF'!$B$16),X$71,
  IF(AND('I  N  P  U  T'!$A$1=$A$18,'I  N  P  U  T'!$B$1='Data HANDS OFF'!$B$18),X$101,
  IF(AND('I  N  P  U  T'!$A$1=$A$21,'I  N  P  U  T'!$B$1='Data HANDS OFF'!$B$21),X$131,
  IF(AND('I  N  P  U  T'!$A$1=$A$24,'I  N  P  U  T'!$B$1='Data HANDS OFF'!$B$24),X$161)))))</f>
        <v>0</v>
      </c>
      <c r="Y12" s="30" t="b">
        <f>IF(AND('I  N  P  U  T'!$A$1=$A$15,'I  N  P  U  T'!$B$1='Data HANDS OFF'!$B$15),Y$41,
  IF(AND('I  N  P  U  T'!$A$1=$A$15,'I  N  P  U  T'!$B$1='Data HANDS OFF'!$B$16),Y$71,
  IF(AND('I  N  P  U  T'!$A$1=$A$18,'I  N  P  U  T'!$B$1='Data HANDS OFF'!$B$18),Y$101,
  IF(AND('I  N  P  U  T'!$A$1=$A$21,'I  N  P  U  T'!$B$1='Data HANDS OFF'!$B$21),Y$131,
  IF(AND('I  N  P  U  T'!$A$1=$A$24,'I  N  P  U  T'!$B$1='Data HANDS OFF'!$B$24),Y$161)))))</f>
        <v>0</v>
      </c>
      <c r="AC12" s="20">
        <v>10</v>
      </c>
      <c r="AD12" s="46" t="str">
        <f t="shared" si="0"/>
        <v>← :-(   !! Unbedingt erst korrekte Kombination Studiengang zu FPSO wählen !!</v>
      </c>
      <c r="AI12" s="30" t="s">
        <v>24</v>
      </c>
      <c r="AK12" s="43" t="s">
        <v>256</v>
      </c>
      <c r="AO12" s="57" t="str">
        <f>'I  N  P  U  T'!A54</f>
        <v>Rund um die Thesis</v>
      </c>
      <c r="AT12" s="60">
        <f>'I  N  P  U  T'!L55</f>
        <v>0</v>
      </c>
      <c r="AU12" s="61"/>
      <c r="AV12" s="61"/>
      <c r="AW12" s="54"/>
      <c r="AX12" s="59"/>
      <c r="AY12" s="56">
        <f>'I  N  P  U  T'!L55</f>
        <v>0</v>
      </c>
      <c r="AZ12" s="56">
        <f>'I  N  P  U  T'!M55</f>
        <v>0</v>
      </c>
      <c r="BA12" s="57">
        <v>0</v>
      </c>
      <c r="BB12" s="57">
        <f>('I  N  P  U  T'!$L$55+'I  N  P  U  T'!$M$55)/2</f>
        <v>0</v>
      </c>
      <c r="BC12" s="62">
        <f>'I  N  P  U  T'!$L$56+'I  N  P  U  T'!$L$57+'I  N  P  U  T'!$L$58</f>
        <v>0</v>
      </c>
      <c r="BD12" s="33"/>
    </row>
    <row r="13" spans="1:56" x14ac:dyDescent="0.35">
      <c r="F13" s="43" t="s">
        <v>22</v>
      </c>
      <c r="G13" s="23"/>
      <c r="H13" s="1">
        <v>10</v>
      </c>
      <c r="J13" s="20">
        <v>11</v>
      </c>
      <c r="K13" s="44" t="b">
        <f>IF(AND('I  N  P  U  T'!$A$1=$A$15,'I  N  P  U  T'!$B$1='Data HANDS OFF'!$B$15),K$42,
  IF(AND('I  N  P  U  T'!$A$1=$A$15,'I  N  P  U  T'!$B$1='Data HANDS OFF'!$B$16),K$72,
  IF(AND('I  N  P  U  T'!$A$1=$A$18,'I  N  P  U  T'!$B$1='Data HANDS OFF'!$B$18),K$102,
  IF(AND('I  N  P  U  T'!$A$1=$A$21,'I  N  P  U  T'!$B$1='Data HANDS OFF'!$B$21),K$132,
  IF(AND('I  N  P  U  T'!$A$1=$A$24,'I  N  P  U  T'!$B$1='Data HANDS OFF'!$B$24),K$162)))))</f>
        <v>0</v>
      </c>
      <c r="M13" s="44" t="b">
        <f>IF(AND('I  N  P  U  T'!$A$1=$A$15,'I  N  P  U  T'!$B$1='Data HANDS OFF'!$B$15),M$42,
  IF(AND('I  N  P  U  T'!$A$1=$A$15,'I  N  P  U  T'!$B$1='Data HANDS OFF'!$B$16),M$72,
  IF(AND('I  N  P  U  T'!$A$1=$A$18,'I  N  P  U  T'!$B$1='Data HANDS OFF'!$B$18),M$102,
  IF(AND('I  N  P  U  T'!$A$1=$A$21,'I  N  P  U  T'!$B$1='Data HANDS OFF'!$B$21),M$132,
  IF(AND('I  N  P  U  T'!$A$1=$A$24,'I  N  P  U  T'!$B$1='Data HANDS OFF'!$B$24),M$162)))))</f>
        <v>0</v>
      </c>
      <c r="N13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3" s="44" t="b">
        <f>IF(AND('I  N  P  U  T'!$A$1=$A$15,'I  N  P  U  T'!$B$1='Data HANDS OFF'!$B$15),O$42,
  IF(AND('I  N  P  U  T'!$A$1=$A$15,'I  N  P  U  T'!$B$1='Data HANDS OFF'!$B$16),O$72,
  IF(AND('I  N  P  U  T'!$A$1=$A$18,'I  N  P  U  T'!$B$1='Data HANDS OFF'!$B$18),O$102,
  IF(AND('I  N  P  U  T'!$A$1=$A$21,'I  N  P  U  T'!$B$1='Data HANDS OFF'!$B$21),O$132,
  IF(AND('I  N  P  U  T'!$A$1=$A$24,'I  N  P  U  T'!$B$1='Data HANDS OFF'!$B$24),O$162)))))</f>
        <v>0</v>
      </c>
      <c r="P13" s="44" t="b">
        <f>IF(AND('I  N  P  U  T'!$A$1=$A$15,'I  N  P  U  T'!$B$1='Data HANDS OFF'!$B$15),P$42,
  IF(AND('I  N  P  U  T'!$A$1=$A$15,'I  N  P  U  T'!$B$1='Data HANDS OFF'!$B$16),P$72,
  IF(AND('I  N  P  U  T'!$A$1=$A$18,'I  N  P  U  T'!$B$1='Data HANDS OFF'!$B$18),P$102,
  IF(AND('I  N  P  U  T'!$A$1=$A$21,'I  N  P  U  T'!$B$1='Data HANDS OFF'!$B$21),P$132,
  IF(AND('I  N  P  U  T'!$A$1=$A$24,'I  N  P  U  T'!$B$1='Data HANDS OFF'!$B$24),P$162)))))</f>
        <v>0</v>
      </c>
      <c r="Q13" s="44" t="b">
        <f>IF(AND('I  N  P  U  T'!$A$1=$A$15,'I  N  P  U  T'!$B$1='Data HANDS OFF'!$B$15),Q$42,
  IF(AND('I  N  P  U  T'!$A$1=$A$15,'I  N  P  U  T'!$B$1='Data HANDS OFF'!$B$16),Q$72,
  IF(AND('I  N  P  U  T'!$A$1=$A$18,'I  N  P  U  T'!$B$1='Data HANDS OFF'!$B$18),Q$102,
  IF(AND('I  N  P  U  T'!$A$1=$A$21,'I  N  P  U  T'!$B$1='Data HANDS OFF'!$B$21),Q$132,
  IF(AND('I  N  P  U  T'!$A$1=$A$24,'I  N  P  U  T'!$B$1='Data HANDS OFF'!$B$24),Q$162)))))</f>
        <v>0</v>
      </c>
      <c r="R13" s="44" t="b">
        <f>IF(AND('I  N  P  U  T'!$A$1=$A$15,'I  N  P  U  T'!$B$1='Data HANDS OFF'!$B$15),R$42,
  IF(AND('I  N  P  U  T'!$A$1=$A$15,'I  N  P  U  T'!$B$1='Data HANDS OFF'!$B$16),R$72,
  IF(AND('I  N  P  U  T'!$A$1=$A$18,'I  N  P  U  T'!$B$1='Data HANDS OFF'!$B$18),R$102,
  IF(AND('I  N  P  U  T'!$A$1=$A$21,'I  N  P  U  T'!$B$1='Data HANDS OFF'!$B$21),R$132,
  IF(AND('I  N  P  U  T'!$A$1=$A$24,'I  N  P  U  T'!$B$1='Data HANDS OFF'!$B$24),R$162)))))</f>
        <v>0</v>
      </c>
      <c r="S13" s="44" t="b">
        <f>IF(AND('I  N  P  U  T'!$A$1=$A$15,'I  N  P  U  T'!$B$1='Data HANDS OFF'!$B$15),S$42,
  IF(AND('I  N  P  U  T'!$A$1=$A$15,'I  N  P  U  T'!$B$1='Data HANDS OFF'!$B$16),S$72,
  IF(AND('I  N  P  U  T'!$A$1=$A$18,'I  N  P  U  T'!$B$1='Data HANDS OFF'!$B$18),S$102,
  IF(AND('I  N  P  U  T'!$A$1=$A$21,'I  N  P  U  T'!$B$1='Data HANDS OFF'!$B$21),S$132,
  IF(AND('I  N  P  U  T'!$A$1=$A$24,'I  N  P  U  T'!$B$1='Data HANDS OFF'!$B$24),S$162)))))</f>
        <v>0</v>
      </c>
      <c r="T13" s="44" t="b">
        <f>IF(AND('I  N  P  U  T'!$A$1=$A$15,'I  N  P  U  T'!$B$1='Data HANDS OFF'!$B$15),T$42,
  IF(AND('I  N  P  U  T'!$A$1=$A$15,'I  N  P  U  T'!$B$1='Data HANDS OFF'!$B$16),T$72,
  IF(AND('I  N  P  U  T'!$A$1=$A$18,'I  N  P  U  T'!$B$1='Data HANDS OFF'!$B$18),T$102,
  IF(AND('I  N  P  U  T'!$A$1=$A$21,'I  N  P  U  T'!$B$1='Data HANDS OFF'!$B$21),T$132,
  IF(AND('I  N  P  U  T'!$A$1=$A$24,'I  N  P  U  T'!$B$1='Data HANDS OFF'!$B$24),T$162)))))</f>
        <v>0</v>
      </c>
      <c r="U13" s="44" t="b">
        <f>IF(AND('I  N  P  U  T'!$A$1=$A$15,'I  N  P  U  T'!$B$1='Data HANDS OFF'!$B$15),U$42,
  IF(AND('I  N  P  U  T'!$A$1=$A$15,'I  N  P  U  T'!$B$1='Data HANDS OFF'!$B$16),U$72,
  IF(AND('I  N  P  U  T'!$A$1=$A$18,'I  N  P  U  T'!$B$1='Data HANDS OFF'!$B$18),U$102,
  IF(AND('I  N  P  U  T'!$A$1=$A$21,'I  N  P  U  T'!$B$1='Data HANDS OFF'!$B$21),U$132,
  IF(AND('I  N  P  U  T'!$A$1=$A$24,'I  N  P  U  T'!$B$1='Data HANDS OFF'!$B$24),U$162)))))</f>
        <v>0</v>
      </c>
      <c r="W13" s="20">
        <v>11</v>
      </c>
      <c r="X13" s="30" t="b">
        <f>IF(AND('I  N  P  U  T'!$A$1=$A$15,'I  N  P  U  T'!$B$1='Data HANDS OFF'!$B$15),X$42,
  IF(AND('I  N  P  U  T'!$A$1=$A$15,'I  N  P  U  T'!$B$1='Data HANDS OFF'!$B$16),X$72,
  IF(AND('I  N  P  U  T'!$A$1=$A$18,'I  N  P  U  T'!$B$1='Data HANDS OFF'!$B$18),X$102,
  IF(AND('I  N  P  U  T'!$A$1=$A$21,'I  N  P  U  T'!$B$1='Data HANDS OFF'!$B$21),X$132,
  IF(AND('I  N  P  U  T'!$A$1=$A$24,'I  N  P  U  T'!$B$1='Data HANDS OFF'!$B$24),X$162)))))</f>
        <v>0</v>
      </c>
      <c r="Y13" s="30" t="b">
        <f>IF(AND('I  N  P  U  T'!$A$1=$A$15,'I  N  P  U  T'!$B$1='Data HANDS OFF'!$B$15),Y$42,
  IF(AND('I  N  P  U  T'!$A$1=$A$15,'I  N  P  U  T'!$B$1='Data HANDS OFF'!$B$16),Y$72,
  IF(AND('I  N  P  U  T'!$A$1=$A$18,'I  N  P  U  T'!$B$1='Data HANDS OFF'!$B$18),Y$102,
  IF(AND('I  N  P  U  T'!$A$1=$A$21,'I  N  P  U  T'!$B$1='Data HANDS OFF'!$B$21),Y$132,
  IF(AND('I  N  P  U  T'!$A$1=$A$24,'I  N  P  U  T'!$B$1='Data HANDS OFF'!$B$24),Y$162)))))</f>
        <v>0</v>
      </c>
      <c r="AC13" s="20">
        <v>11</v>
      </c>
      <c r="AD13" s="46" t="str">
        <f t="shared" si="0"/>
        <v>Modulname lt. CS ↓</v>
      </c>
      <c r="AI13" s="30" t="s">
        <v>33</v>
      </c>
      <c r="AK13" s="43"/>
    </row>
    <row r="14" spans="1:56" ht="15.5" x14ac:dyDescent="0.35">
      <c r="A14" s="63" t="s">
        <v>223</v>
      </c>
      <c r="B14" s="64" t="s">
        <v>62</v>
      </c>
      <c r="C14" s="63" t="s">
        <v>225</v>
      </c>
      <c r="F14" s="43" t="s">
        <v>23</v>
      </c>
      <c r="G14" s="23"/>
      <c r="H14" s="1">
        <v>11</v>
      </c>
      <c r="J14" s="20">
        <v>12</v>
      </c>
      <c r="K14" s="44" t="b">
        <f>IF(AND('I  N  P  U  T'!$A$1=$A$15,'I  N  P  U  T'!$B$1='Data HANDS OFF'!$B$15),K$43,
  IF(AND('I  N  P  U  T'!$A$1=$A$15,'I  N  P  U  T'!$B$1='Data HANDS OFF'!$B$16),K$73,
  IF(AND('I  N  P  U  T'!$A$1=$A$18,'I  N  P  U  T'!$B$1='Data HANDS OFF'!$B$18),K$103,
  IF(AND('I  N  P  U  T'!$A$1=$A$21,'I  N  P  U  T'!$B$1='Data HANDS OFF'!$B$21),K$133,
  IF(AND('I  N  P  U  T'!$A$1=$A$24,'I  N  P  U  T'!$B$1='Data HANDS OFF'!$B$24),K$163)))))</f>
        <v>0</v>
      </c>
      <c r="M14" s="44" t="b">
        <f>IF(AND('I  N  P  U  T'!$A$1=$A$15,'I  N  P  U  T'!$B$1='Data HANDS OFF'!$B$15),M$43,
  IF(AND('I  N  P  U  T'!$A$1=$A$15,'I  N  P  U  T'!$B$1='Data HANDS OFF'!$B$16),M$73,
  IF(AND('I  N  P  U  T'!$A$1=$A$18,'I  N  P  U  T'!$B$1='Data HANDS OFF'!$B$18),M$103,
  IF(AND('I  N  P  U  T'!$A$1=$A$21,'I  N  P  U  T'!$B$1='Data HANDS OFF'!$B$21),M$133,
  IF(AND('I  N  P  U  T'!$A$1=$A$24,'I  N  P  U  T'!$B$1='Data HANDS OFF'!$B$24),M$163)))))</f>
        <v>0</v>
      </c>
      <c r="N14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4" s="44" t="b">
        <f>IF(AND('I  N  P  U  T'!$A$1=$A$15,'I  N  P  U  T'!$B$1='Data HANDS OFF'!$B$15),O$43,
  IF(AND('I  N  P  U  T'!$A$1=$A$15,'I  N  P  U  T'!$B$1='Data HANDS OFF'!$B$16),O$73,
  IF(AND('I  N  P  U  T'!$A$1=$A$18,'I  N  P  U  T'!$B$1='Data HANDS OFF'!$B$18),O$103,
  IF(AND('I  N  P  U  T'!$A$1=$A$21,'I  N  P  U  T'!$B$1='Data HANDS OFF'!$B$21),O$133,
  IF(AND('I  N  P  U  T'!$A$1=$A$24,'I  N  P  U  T'!$B$1='Data HANDS OFF'!$B$24),O$163)))))</f>
        <v>0</v>
      </c>
      <c r="P14" s="44" t="b">
        <f>IF(AND('I  N  P  U  T'!$A$1=$A$15,'I  N  P  U  T'!$B$1='Data HANDS OFF'!$B$15),P$43,
  IF(AND('I  N  P  U  T'!$A$1=$A$15,'I  N  P  U  T'!$B$1='Data HANDS OFF'!$B$16),P$73,
  IF(AND('I  N  P  U  T'!$A$1=$A$18,'I  N  P  U  T'!$B$1='Data HANDS OFF'!$B$18),P$103,
  IF(AND('I  N  P  U  T'!$A$1=$A$21,'I  N  P  U  T'!$B$1='Data HANDS OFF'!$B$21),P$133,
  IF(AND('I  N  P  U  T'!$A$1=$A$24,'I  N  P  U  T'!$B$1='Data HANDS OFF'!$B$24),P$163)))))</f>
        <v>0</v>
      </c>
      <c r="Q14" s="44" t="b">
        <f>IF(AND('I  N  P  U  T'!$A$1=$A$15,'I  N  P  U  T'!$B$1='Data HANDS OFF'!$B$15),Q$43,
  IF(AND('I  N  P  U  T'!$A$1=$A$15,'I  N  P  U  T'!$B$1='Data HANDS OFF'!$B$16),Q$73,
  IF(AND('I  N  P  U  T'!$A$1=$A$18,'I  N  P  U  T'!$B$1='Data HANDS OFF'!$B$18),Q$103,
  IF(AND('I  N  P  U  T'!$A$1=$A$21,'I  N  P  U  T'!$B$1='Data HANDS OFF'!$B$21),Q$133,
  IF(AND('I  N  P  U  T'!$A$1=$A$24,'I  N  P  U  T'!$B$1='Data HANDS OFF'!$B$24),Q$163)))))</f>
        <v>0</v>
      </c>
      <c r="R14" s="44" t="b">
        <f>IF(AND('I  N  P  U  T'!$A$1=$A$15,'I  N  P  U  T'!$B$1='Data HANDS OFF'!$B$15),R$43,
  IF(AND('I  N  P  U  T'!$A$1=$A$15,'I  N  P  U  T'!$B$1='Data HANDS OFF'!$B$16),R$73,
  IF(AND('I  N  P  U  T'!$A$1=$A$18,'I  N  P  U  T'!$B$1='Data HANDS OFF'!$B$18),R$103,
  IF(AND('I  N  P  U  T'!$A$1=$A$21,'I  N  P  U  T'!$B$1='Data HANDS OFF'!$B$21),R$133,
  IF(AND('I  N  P  U  T'!$A$1=$A$24,'I  N  P  U  T'!$B$1='Data HANDS OFF'!$B$24),R$163)))))</f>
        <v>0</v>
      </c>
      <c r="S14" s="44" t="b">
        <f>IF(AND('I  N  P  U  T'!$A$1=$A$15,'I  N  P  U  T'!$B$1='Data HANDS OFF'!$B$15),S$43,
  IF(AND('I  N  P  U  T'!$A$1=$A$15,'I  N  P  U  T'!$B$1='Data HANDS OFF'!$B$16),S$73,
  IF(AND('I  N  P  U  T'!$A$1=$A$18,'I  N  P  U  T'!$B$1='Data HANDS OFF'!$B$18),S$103,
  IF(AND('I  N  P  U  T'!$A$1=$A$21,'I  N  P  U  T'!$B$1='Data HANDS OFF'!$B$21),S$133,
  IF(AND('I  N  P  U  T'!$A$1=$A$24,'I  N  P  U  T'!$B$1='Data HANDS OFF'!$B$24),S$163)))))</f>
        <v>0</v>
      </c>
      <c r="T14" s="44" t="b">
        <f>IF(AND('I  N  P  U  T'!$A$1=$A$15,'I  N  P  U  T'!$B$1='Data HANDS OFF'!$B$15),T$43,
  IF(AND('I  N  P  U  T'!$A$1=$A$15,'I  N  P  U  T'!$B$1='Data HANDS OFF'!$B$16),T$73,
  IF(AND('I  N  P  U  T'!$A$1=$A$18,'I  N  P  U  T'!$B$1='Data HANDS OFF'!$B$18),T$103,
  IF(AND('I  N  P  U  T'!$A$1=$A$21,'I  N  P  U  T'!$B$1='Data HANDS OFF'!$B$21),T$133,
  IF(AND('I  N  P  U  T'!$A$1=$A$24,'I  N  P  U  T'!$B$1='Data HANDS OFF'!$B$24),T$163)))))</f>
        <v>0</v>
      </c>
      <c r="U14" s="44" t="b">
        <f>IF(AND('I  N  P  U  T'!$A$1=$A$15,'I  N  P  U  T'!$B$1='Data HANDS OFF'!$B$15),U$43,
  IF(AND('I  N  P  U  T'!$A$1=$A$15,'I  N  P  U  T'!$B$1='Data HANDS OFF'!$B$16),U$73,
  IF(AND('I  N  P  U  T'!$A$1=$A$18,'I  N  P  U  T'!$B$1='Data HANDS OFF'!$B$18),U$103,
  IF(AND('I  N  P  U  T'!$A$1=$A$21,'I  N  P  U  T'!$B$1='Data HANDS OFF'!$B$21),U$133,
  IF(AND('I  N  P  U  T'!$A$1=$A$24,'I  N  P  U  T'!$B$1='Data HANDS OFF'!$B$24),U$163)))))</f>
        <v>0</v>
      </c>
      <c r="W14" s="20">
        <v>12</v>
      </c>
      <c r="X14" s="30" t="b">
        <f>IF(AND('I  N  P  U  T'!$A$1=$A$15,'I  N  P  U  T'!$B$1='Data HANDS OFF'!$B$15),X$43,
  IF(AND('I  N  P  U  T'!$A$1=$A$15,'I  N  P  U  T'!$B$1='Data HANDS OFF'!$B$16),X$73,
  IF(AND('I  N  P  U  T'!$A$1=$A$18,'I  N  P  U  T'!$B$1='Data HANDS OFF'!$B$18),X$103,
  IF(AND('I  N  P  U  T'!$A$1=$A$21,'I  N  P  U  T'!$B$1='Data HANDS OFF'!$B$21),X$133,
  IF(AND('I  N  P  U  T'!$A$1=$A$24,'I  N  P  U  T'!$B$1='Data HANDS OFF'!$B$24),X$163)))))</f>
        <v>0</v>
      </c>
      <c r="Y14" s="30" t="b">
        <f>IF(AND('I  N  P  U  T'!$A$1=$A$15,'I  N  P  U  T'!$B$1='Data HANDS OFF'!$B$15),Y$43,
  IF(AND('I  N  P  U  T'!$A$1=$A$15,'I  N  P  U  T'!$B$1='Data HANDS OFF'!$B$16),Y$73,
  IF(AND('I  N  P  U  T'!$A$1=$A$18,'I  N  P  U  T'!$B$1='Data HANDS OFF'!$B$18),Y$103,
  IF(AND('I  N  P  U  T'!$A$1=$A$21,'I  N  P  U  T'!$B$1='Data HANDS OFF'!$B$21),Y$133,
  IF(AND('I  N  P  U  T'!$A$1=$A$24,'I  N  P  U  T'!$B$1='Data HANDS OFF'!$B$24),Y$163)))))</f>
        <v>0</v>
      </c>
      <c r="AC14" s="20">
        <v>12</v>
      </c>
      <c r="AD14" s="46" t="str">
        <f t="shared" si="0"/>
        <v>Modulkennung lt. CS ↓</v>
      </c>
      <c r="AI14" s="30" t="s">
        <v>34</v>
      </c>
      <c r="AK14" s="43" t="s">
        <v>68</v>
      </c>
    </row>
    <row r="15" spans="1:56" x14ac:dyDescent="0.35">
      <c r="A15" s="65" t="s">
        <v>45</v>
      </c>
      <c r="B15" s="65" t="s">
        <v>56</v>
      </c>
      <c r="C15" s="65" t="str">
        <f>IF(B15="","",("Typ "&amp; A15 &amp; "/"&amp;B15))</f>
        <v>Typ (DE) Masterstudiengang Biologie/FPSO MSc Bio 2021</v>
      </c>
      <c r="F15" s="43" t="s">
        <v>24</v>
      </c>
      <c r="G15" s="23"/>
      <c r="H15" s="1">
        <v>12</v>
      </c>
      <c r="J15" s="20">
        <v>13</v>
      </c>
      <c r="K15" s="44" t="b">
        <f>IF(AND('I  N  P  U  T'!$A$1=$A$15,'I  N  P  U  T'!$B$1='Data HANDS OFF'!$B$15),K$44,
  IF(AND('I  N  P  U  T'!$A$1=$A$15,'I  N  P  U  T'!$B$1='Data HANDS OFF'!$B$16),K$74,
  IF(AND('I  N  P  U  T'!$A$1=$A$18,'I  N  P  U  T'!$B$1='Data HANDS OFF'!$B$18),K$104,
  IF(AND('I  N  P  U  T'!$A$1=$A$21,'I  N  P  U  T'!$B$1='Data HANDS OFF'!$B$21),K$134,
  IF(AND('I  N  P  U  T'!$A$1=$A$24,'I  N  P  U  T'!$B$1='Data HANDS OFF'!$B$24),K$164)))))</f>
        <v>0</v>
      </c>
      <c r="M15" s="44" t="b">
        <f>IF(AND('I  N  P  U  T'!$A$1=$A$15,'I  N  P  U  T'!$B$1='Data HANDS OFF'!$B$15),M$44,
  IF(AND('I  N  P  U  T'!$A$1=$A$15,'I  N  P  U  T'!$B$1='Data HANDS OFF'!$B$16),M$74,
  IF(AND('I  N  P  U  T'!$A$1=$A$18,'I  N  P  U  T'!$B$1='Data HANDS OFF'!$B$18),M$104,
  IF(AND('I  N  P  U  T'!$A$1=$A$21,'I  N  P  U  T'!$B$1='Data HANDS OFF'!$B$21),M$134,
  IF(AND('I  N  P  U  T'!$A$1=$A$24,'I  N  P  U  T'!$B$1='Data HANDS OFF'!$B$24),M$164)))))</f>
        <v>0</v>
      </c>
      <c r="N15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5" s="44" t="b">
        <f>IF(AND('I  N  P  U  T'!$A$1=$A$15,'I  N  P  U  T'!$B$1='Data HANDS OFF'!$B$15),O$44,
  IF(AND('I  N  P  U  T'!$A$1=$A$15,'I  N  P  U  T'!$B$1='Data HANDS OFF'!$B$16),O$74,
  IF(AND('I  N  P  U  T'!$A$1=$A$18,'I  N  P  U  T'!$B$1='Data HANDS OFF'!$B$18),O$104,
  IF(AND('I  N  P  U  T'!$A$1=$A$21,'I  N  P  U  T'!$B$1='Data HANDS OFF'!$B$21),O$134,
  IF(AND('I  N  P  U  T'!$A$1=$A$24,'I  N  P  U  T'!$B$1='Data HANDS OFF'!$B$24),O$164)))))</f>
        <v>0</v>
      </c>
      <c r="P15" s="44" t="b">
        <f>IF(AND('I  N  P  U  T'!$A$1=$A$15,'I  N  P  U  T'!$B$1='Data HANDS OFF'!$B$15),P$44,
  IF(AND('I  N  P  U  T'!$A$1=$A$15,'I  N  P  U  T'!$B$1='Data HANDS OFF'!$B$16),P$74,
  IF(AND('I  N  P  U  T'!$A$1=$A$18,'I  N  P  U  T'!$B$1='Data HANDS OFF'!$B$18),P$104,
  IF(AND('I  N  P  U  T'!$A$1=$A$21,'I  N  P  U  T'!$B$1='Data HANDS OFF'!$B$21),P$134,
  IF(AND('I  N  P  U  T'!$A$1=$A$24,'I  N  P  U  T'!$B$1='Data HANDS OFF'!$B$24),P$164)))))</f>
        <v>0</v>
      </c>
      <c r="Q15" s="44" t="b">
        <f>IF(AND('I  N  P  U  T'!$A$1=$A$15,'I  N  P  U  T'!$B$1='Data HANDS OFF'!$B$15),Q$44,
  IF(AND('I  N  P  U  T'!$A$1=$A$15,'I  N  P  U  T'!$B$1='Data HANDS OFF'!$B$16),Q$74,
  IF(AND('I  N  P  U  T'!$A$1=$A$18,'I  N  P  U  T'!$B$1='Data HANDS OFF'!$B$18),Q$104,
  IF(AND('I  N  P  U  T'!$A$1=$A$21,'I  N  P  U  T'!$B$1='Data HANDS OFF'!$B$21),Q$134,
  IF(AND('I  N  P  U  T'!$A$1=$A$24,'I  N  P  U  T'!$B$1='Data HANDS OFF'!$B$24),Q$164)))))</f>
        <v>0</v>
      </c>
      <c r="R15" s="44" t="b">
        <f>IF(AND('I  N  P  U  T'!$A$1=$A$15,'I  N  P  U  T'!$B$1='Data HANDS OFF'!$B$15),R$44,
  IF(AND('I  N  P  U  T'!$A$1=$A$15,'I  N  P  U  T'!$B$1='Data HANDS OFF'!$B$16),R$74,
  IF(AND('I  N  P  U  T'!$A$1=$A$18,'I  N  P  U  T'!$B$1='Data HANDS OFF'!$B$18),R$104,
  IF(AND('I  N  P  U  T'!$A$1=$A$21,'I  N  P  U  T'!$B$1='Data HANDS OFF'!$B$21),R$134,
  IF(AND('I  N  P  U  T'!$A$1=$A$24,'I  N  P  U  T'!$B$1='Data HANDS OFF'!$B$24),R$164)))))</f>
        <v>0</v>
      </c>
      <c r="S15" s="44" t="b">
        <f>IF(AND('I  N  P  U  T'!$A$1=$A$15,'I  N  P  U  T'!$B$1='Data HANDS OFF'!$B$15),S$44,
  IF(AND('I  N  P  U  T'!$A$1=$A$15,'I  N  P  U  T'!$B$1='Data HANDS OFF'!$B$16),S$74,
  IF(AND('I  N  P  U  T'!$A$1=$A$18,'I  N  P  U  T'!$B$1='Data HANDS OFF'!$B$18),S$104,
  IF(AND('I  N  P  U  T'!$A$1=$A$21,'I  N  P  U  T'!$B$1='Data HANDS OFF'!$B$21),S$134,
  IF(AND('I  N  P  U  T'!$A$1=$A$24,'I  N  P  U  T'!$B$1='Data HANDS OFF'!$B$24),S$164)))))</f>
        <v>0</v>
      </c>
      <c r="T15" s="44" t="b">
        <f>IF(AND('I  N  P  U  T'!$A$1=$A$15,'I  N  P  U  T'!$B$1='Data HANDS OFF'!$B$15),T$44,
  IF(AND('I  N  P  U  T'!$A$1=$A$15,'I  N  P  U  T'!$B$1='Data HANDS OFF'!$B$16),T$74,
  IF(AND('I  N  P  U  T'!$A$1=$A$18,'I  N  P  U  T'!$B$1='Data HANDS OFF'!$B$18),T$104,
  IF(AND('I  N  P  U  T'!$A$1=$A$21,'I  N  P  U  T'!$B$1='Data HANDS OFF'!$B$21),T$134,
  IF(AND('I  N  P  U  T'!$A$1=$A$24,'I  N  P  U  T'!$B$1='Data HANDS OFF'!$B$24),T$164)))))</f>
        <v>0</v>
      </c>
      <c r="U15" s="44" t="b">
        <f>IF(AND('I  N  P  U  T'!$A$1=$A$15,'I  N  P  U  T'!$B$1='Data HANDS OFF'!$B$15),U$44,
  IF(AND('I  N  P  U  T'!$A$1=$A$15,'I  N  P  U  T'!$B$1='Data HANDS OFF'!$B$16),U$74,
  IF(AND('I  N  P  U  T'!$A$1=$A$18,'I  N  P  U  T'!$B$1='Data HANDS OFF'!$B$18),U$104,
  IF(AND('I  N  P  U  T'!$A$1=$A$21,'I  N  P  U  T'!$B$1='Data HANDS OFF'!$B$21),U$134,
  IF(AND('I  N  P  U  T'!$A$1=$A$24,'I  N  P  U  T'!$B$1='Data HANDS OFF'!$B$24),U$164)))))</f>
        <v>0</v>
      </c>
      <c r="W15" s="20">
        <v>13</v>
      </c>
      <c r="X15" s="30" t="b">
        <f>IF(AND('I  N  P  U  T'!$A$1=$A$15,'I  N  P  U  T'!$B$1='Data HANDS OFF'!$B$15),X$44,
  IF(AND('I  N  P  U  T'!$A$1=$A$15,'I  N  P  U  T'!$B$1='Data HANDS OFF'!$B$16),X$74,
  IF(AND('I  N  P  U  T'!$A$1=$A$18,'I  N  P  U  T'!$B$1='Data HANDS OFF'!$B$18),X$104,
  IF(AND('I  N  P  U  T'!$A$1=$A$21,'I  N  P  U  T'!$B$1='Data HANDS OFF'!$B$21),X$134,
  IF(AND('I  N  P  U  T'!$A$1=$A$24,'I  N  P  U  T'!$B$1='Data HANDS OFF'!$B$24),X$164
)))))</f>
        <v>0</v>
      </c>
      <c r="Y15" s="30" t="b">
        <f>IF(AND('I  N  P  U  T'!$A$1=$A$15,'I  N  P  U  T'!$B$1='Data HANDS OFF'!$B$15),Y$44,
  IF(AND('I  N  P  U  T'!$A$1=$A$15,'I  N  P  U  T'!$B$1='Data HANDS OFF'!$B$16),Y$74,
  IF(AND('I  N  P  U  T'!$A$1=$A$18,'I  N  P  U  T'!$B$1='Data HANDS OFF'!$B$18),Y$104,
  IF(AND('I  N  P  U  T'!$A$1=$A$21,'I  N  P  U  T'!$B$1='Data HANDS OFF'!$B$21),Y$134,
  IF(AND('I  N  P  U  T'!$A$1=$A$24,'I  N  P  U  T'!$B$1='Data HANDS OFF'!$B$24),Y$164)))))</f>
        <v>0</v>
      </c>
      <c r="AC15" s="20">
        <v>13</v>
      </c>
      <c r="AD15" s="46" t="str">
        <f t="shared" si="0"/>
        <v>Regulär vorgesehene Anzahl Prüfungen ↓</v>
      </c>
      <c r="AI15" s="30" t="s">
        <v>35</v>
      </c>
    </row>
    <row r="16" spans="1:56" x14ac:dyDescent="0.35">
      <c r="A16" s="65"/>
      <c r="B16" s="65" t="s">
        <v>58</v>
      </c>
      <c r="C16" s="65" t="str">
        <f>IF(B16="","",("Typ "&amp; A15 &amp; "/"&amp;B16))</f>
        <v>Typ (DE) Masterstudiengang Biologie/FPSO MSc Bio 2012</v>
      </c>
      <c r="F16" s="43" t="s">
        <v>33</v>
      </c>
      <c r="G16" s="23"/>
      <c r="H16" s="1">
        <v>13</v>
      </c>
      <c r="J16" s="20">
        <v>14</v>
      </c>
      <c r="K16" s="44" t="b">
        <f>IF(AND('I  N  P  U  T'!$A$1=$A$15,'I  N  P  U  T'!$B$1='Data HANDS OFF'!$B$15),K$45,
  IF(AND('I  N  P  U  T'!$A$1=$A$15,'I  N  P  U  T'!$B$1='Data HANDS OFF'!$B$16),K$75,
  IF(AND('I  N  P  U  T'!$A$1=$A$18,'I  N  P  U  T'!$B$1='Data HANDS OFF'!$B$18),K$105,
  IF(AND('I  N  P  U  T'!$A$1=$A$21,'I  N  P  U  T'!$B$1='Data HANDS OFF'!$B$21),K$135,
  IF(AND('I  N  P  U  T'!$A$1=$A$24,'I  N  P  U  T'!$B$1='Data HANDS OFF'!$B$24),K$165)))))</f>
        <v>0</v>
      </c>
      <c r="M16" s="44" t="b">
        <f>IF(AND('I  N  P  U  T'!$A$1=$A$15,'I  N  P  U  T'!$B$1='Data HANDS OFF'!$B$15),M$45,
  IF(AND('I  N  P  U  T'!$A$1=$A$15,'I  N  P  U  T'!$B$1='Data HANDS OFF'!$B$16),M$75,
  IF(AND('I  N  P  U  T'!$A$1=$A$18,'I  N  P  U  T'!$B$1='Data HANDS OFF'!$B$18),M$105,
  IF(AND('I  N  P  U  T'!$A$1=$A$21,'I  N  P  U  T'!$B$1='Data HANDS OFF'!$B$21),M$135,
  IF(AND('I  N  P  U  T'!$A$1=$A$24,'I  N  P  U  T'!$B$1='Data HANDS OFF'!$B$24),M$165)))))</f>
        <v>0</v>
      </c>
      <c r="N16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6" s="44" t="b">
        <f>IF(AND('I  N  P  U  T'!$A$1=$A$15,'I  N  P  U  T'!$B$1='Data HANDS OFF'!$B$15),O$45,
  IF(AND('I  N  P  U  T'!$A$1=$A$15,'I  N  P  U  T'!$B$1='Data HANDS OFF'!$B$16),O$75,
  IF(AND('I  N  P  U  T'!$A$1=$A$18,'I  N  P  U  T'!$B$1='Data HANDS OFF'!$B$18),O$105,
  IF(AND('I  N  P  U  T'!$A$1=$A$21,'I  N  P  U  T'!$B$1='Data HANDS OFF'!$B$21),O$135,
  IF(AND('I  N  P  U  T'!$A$1=$A$24,'I  N  P  U  T'!$B$1='Data HANDS OFF'!$B$24),O$165)))))</f>
        <v>0</v>
      </c>
      <c r="P16" s="44" t="b">
        <f>IF(AND('I  N  P  U  T'!$A$1=$A$15,'I  N  P  U  T'!$B$1='Data HANDS OFF'!$B$15),P$45,
  IF(AND('I  N  P  U  T'!$A$1=$A$15,'I  N  P  U  T'!$B$1='Data HANDS OFF'!$B$16),P$75,
  IF(AND('I  N  P  U  T'!$A$1=$A$18,'I  N  P  U  T'!$B$1='Data HANDS OFF'!$B$18),P$105,
  IF(AND('I  N  P  U  T'!$A$1=$A$21,'I  N  P  U  T'!$B$1='Data HANDS OFF'!$B$21),P$135,
  IF(AND('I  N  P  U  T'!$A$1=$A$24,'I  N  P  U  T'!$B$1='Data HANDS OFF'!$B$24),P$165)))))</f>
        <v>0</v>
      </c>
      <c r="Q16" s="44" t="b">
        <f>IF(AND('I  N  P  U  T'!$A$1=$A$15,'I  N  P  U  T'!$B$1='Data HANDS OFF'!$B$15),Q$45,
  IF(AND('I  N  P  U  T'!$A$1=$A$15,'I  N  P  U  T'!$B$1='Data HANDS OFF'!$B$16),Q$75,
  IF(AND('I  N  P  U  T'!$A$1=$A$18,'I  N  P  U  T'!$B$1='Data HANDS OFF'!$B$18),Q$105,
  IF(AND('I  N  P  U  T'!$A$1=$A$21,'I  N  P  U  T'!$B$1='Data HANDS OFF'!$B$21),Q$135,
  IF(AND('I  N  P  U  T'!$A$1=$A$24,'I  N  P  U  T'!$B$1='Data HANDS OFF'!$B$24),Q$165)))))</f>
        <v>0</v>
      </c>
      <c r="R16" s="44" t="b">
        <f>IF(AND('I  N  P  U  T'!$A$1=$A$15,'I  N  P  U  T'!$B$1='Data HANDS OFF'!$B$15),R$45,
  IF(AND('I  N  P  U  T'!$A$1=$A$15,'I  N  P  U  T'!$B$1='Data HANDS OFF'!$B$16),R$75,
  IF(AND('I  N  P  U  T'!$A$1=$A$18,'I  N  P  U  T'!$B$1='Data HANDS OFF'!$B$18),R$105,
  IF(AND('I  N  P  U  T'!$A$1=$A$21,'I  N  P  U  T'!$B$1='Data HANDS OFF'!$B$21),R$135,
  IF(AND('I  N  P  U  T'!$A$1=$A$24,'I  N  P  U  T'!$B$1='Data HANDS OFF'!$B$24),R$165)))))</f>
        <v>0</v>
      </c>
      <c r="S16" s="44" t="b">
        <f>IF(AND('I  N  P  U  T'!$A$1=$A$15,'I  N  P  U  T'!$B$1='Data HANDS OFF'!$B$15),S$45,
  IF(AND('I  N  P  U  T'!$A$1=$A$15,'I  N  P  U  T'!$B$1='Data HANDS OFF'!$B$16),S$75,
  IF(AND('I  N  P  U  T'!$A$1=$A$18,'I  N  P  U  T'!$B$1='Data HANDS OFF'!$B$18),S$105,
  IF(AND('I  N  P  U  T'!$A$1=$A$21,'I  N  P  U  T'!$B$1='Data HANDS OFF'!$B$21),S$135,
  IF(AND('I  N  P  U  T'!$A$1=$A$24,'I  N  P  U  T'!$B$1='Data HANDS OFF'!$B$24),S$165)))))</f>
        <v>0</v>
      </c>
      <c r="T16" s="44" t="b">
        <f>IF(AND('I  N  P  U  T'!$A$1=$A$15,'I  N  P  U  T'!$B$1='Data HANDS OFF'!$B$15),T$45,
  IF(AND('I  N  P  U  T'!$A$1=$A$15,'I  N  P  U  T'!$B$1='Data HANDS OFF'!$B$16),T$75,
  IF(AND('I  N  P  U  T'!$A$1=$A$18,'I  N  P  U  T'!$B$1='Data HANDS OFF'!$B$18),T$105,
  IF(AND('I  N  P  U  T'!$A$1=$A$21,'I  N  P  U  T'!$B$1='Data HANDS OFF'!$B$21),T$135,
  IF(AND('I  N  P  U  T'!$A$1=$A$24,'I  N  P  U  T'!$B$1='Data HANDS OFF'!$B$24),T$165)))))</f>
        <v>0</v>
      </c>
      <c r="U16" s="44" t="b">
        <f>IF(AND('I  N  P  U  T'!$A$1=$A$15,'I  N  P  U  T'!$B$1='Data HANDS OFF'!$B$15),U$45,
  IF(AND('I  N  P  U  T'!$A$1=$A$15,'I  N  P  U  T'!$B$1='Data HANDS OFF'!$B$16),U$75,
  IF(AND('I  N  P  U  T'!$A$1=$A$18,'I  N  P  U  T'!$B$1='Data HANDS OFF'!$B$18),U$105,
  IF(AND('I  N  P  U  T'!$A$1=$A$21,'I  N  P  U  T'!$B$1='Data HANDS OFF'!$B$21),U$135,
  IF(AND('I  N  P  U  T'!$A$1=$A$24,'I  N  P  U  T'!$B$1='Data HANDS OFF'!$B$24),U$165)))))</f>
        <v>0</v>
      </c>
      <c r="W16" s="20">
        <v>14</v>
      </c>
      <c r="X16" s="30" t="b">
        <f>IF(AND('I  N  P  U  T'!$A$1=$A$15,'I  N  P  U  T'!$B$1='Data HANDS OFF'!$B$15),X$45,
  IF(AND('I  N  P  U  T'!$A$1=$A$15,'I  N  P  U  T'!$B$1='Data HANDS OFF'!$B$16),X$75,
  IF(AND('I  N  P  U  T'!$A$1=$A$18,'I  N  P  U  T'!$B$1='Data HANDS OFF'!$B$18),X$105,
  IF(AND('I  N  P  U  T'!$A$1=$A$21,'I  N  P  U  T'!$B$1='Data HANDS OFF'!$B$21),X$135,
  IF(AND('I  N  P  U  T'!$A$1=$A$24,'I  N  P  U  T'!$B$1='Data HANDS OFF'!$B$24),X$165
)))))</f>
        <v>0</v>
      </c>
      <c r="Y16" s="30" t="b">
        <f>IF(AND('I  N  P  U  T'!$A$1=$A$15,'I  N  P  U  T'!$B$1='Data HANDS OFF'!$B$15),Y$45,
  IF(AND('I  N  P  U  T'!$A$1=$A$15,'I  N  P  U  T'!$B$1='Data HANDS OFF'!$B$16),Y$75,
  IF(AND('I  N  P  U  T'!$A$1=$A$18,'I  N  P  U  T'!$B$1='Data HANDS OFF'!$B$18),Y$105,
  IF(AND('I  N  P  U  T'!$A$1=$A$21,'I  N  P  U  T'!$B$1='Data HANDS OFF'!$B$21),Y$135,
  IF(AND('I  N  P  U  T'!$A$1=$A$24,'I  N  P  U  T'!$B$1='Data HANDS OFF'!$B$24),Y$165)))))</f>
        <v>0</v>
      </c>
      <c r="AB16" s="6"/>
      <c r="AC16" s="20">
        <v>14</v>
      </c>
      <c r="AD16" s="46" t="str">
        <f t="shared" si="0"/>
        <v>Erreichte Note (dezimal od. B für bestanden) ↓</v>
      </c>
      <c r="AI16" s="30" t="s">
        <v>36</v>
      </c>
    </row>
    <row r="17" spans="1:37" x14ac:dyDescent="0.35">
      <c r="A17" s="65"/>
      <c r="B17" s="65"/>
      <c r="C17" s="65" t="str">
        <f>IF(B17="","",("Typ "&amp; A15 &amp; "/"&amp;B17))</f>
        <v/>
      </c>
      <c r="F17" s="43" t="s">
        <v>34</v>
      </c>
      <c r="G17" s="23"/>
      <c r="H17" s="1">
        <v>14</v>
      </c>
      <c r="J17" s="20">
        <v>15</v>
      </c>
      <c r="K17" s="44" t="b">
        <f>IF(AND('I  N  P  U  T'!$A$1=$A$15,'I  N  P  U  T'!$B$1='Data HANDS OFF'!$B$15),K$46,
  IF(AND('I  N  P  U  T'!$A$1=$A$15,'I  N  P  U  T'!$B$1='Data HANDS OFF'!$B$16),K$76,
  IF(AND('I  N  P  U  T'!$A$1=$A$18,'I  N  P  U  T'!$B$1='Data HANDS OFF'!$B$18),K$106,
  IF(AND('I  N  P  U  T'!$A$1=$A$21,'I  N  P  U  T'!$B$1='Data HANDS OFF'!$B$21),K$136,
  IF(AND('I  N  P  U  T'!$A$1=$A$24,'I  N  P  U  T'!$B$1='Data HANDS OFF'!$B$24),K$166)))))</f>
        <v>0</v>
      </c>
      <c r="M17" s="44" t="b">
        <f>IF(AND('I  N  P  U  T'!$A$1=$A$15,'I  N  P  U  T'!$B$1='Data HANDS OFF'!$B$15),M$46,
  IF(AND('I  N  P  U  T'!$A$1=$A$15,'I  N  P  U  T'!$B$1='Data HANDS OFF'!$B$16),M$76,
  IF(AND('I  N  P  U  T'!$A$1=$A$18,'I  N  P  U  T'!$B$1='Data HANDS OFF'!$B$18),M$106,
  IF(AND('I  N  P  U  T'!$A$1=$A$21,'I  N  P  U  T'!$B$1='Data HANDS OFF'!$B$21),M$136,
  IF(AND('I  N  P  U  T'!$A$1=$A$24,'I  N  P  U  T'!$B$1='Data HANDS OFF'!$B$24),M$166)))))</f>
        <v>0</v>
      </c>
      <c r="N17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7" s="44" t="b">
        <f>IF(AND('I  N  P  U  T'!$A$1=$A$15,'I  N  P  U  T'!$B$1='Data HANDS OFF'!$B$15),O$46,
  IF(AND('I  N  P  U  T'!$A$1=$A$15,'I  N  P  U  T'!$B$1='Data HANDS OFF'!$B$16),O$76,
  IF(AND('I  N  P  U  T'!$A$1=$A$18,'I  N  P  U  T'!$B$1='Data HANDS OFF'!$B$18),O$106,
  IF(AND('I  N  P  U  T'!$A$1=$A$21,'I  N  P  U  T'!$B$1='Data HANDS OFF'!$B$21),O$136,
  IF(AND('I  N  P  U  T'!$A$1=$A$24,'I  N  P  U  T'!$B$1='Data HANDS OFF'!$B$24),O$166)))))</f>
        <v>0</v>
      </c>
      <c r="P17" s="44" t="b">
        <f>IF(AND('I  N  P  U  T'!$A$1=$A$15,'I  N  P  U  T'!$B$1='Data HANDS OFF'!$B$15),P$46,
  IF(AND('I  N  P  U  T'!$A$1=$A$15,'I  N  P  U  T'!$B$1='Data HANDS OFF'!$B$16),P$76,
  IF(AND('I  N  P  U  T'!$A$1=$A$18,'I  N  P  U  T'!$B$1='Data HANDS OFF'!$B$18),P$106,
  IF(AND('I  N  P  U  T'!$A$1=$A$21,'I  N  P  U  T'!$B$1='Data HANDS OFF'!$B$21),P$136,
  IF(AND('I  N  P  U  T'!$A$1=$A$24,'I  N  P  U  T'!$B$1='Data HANDS OFF'!$B$24),P$166)))))</f>
        <v>0</v>
      </c>
      <c r="Q17" s="44" t="b">
        <f>IF(AND('I  N  P  U  T'!$A$1=$A$15,'I  N  P  U  T'!$B$1='Data HANDS OFF'!$B$15),Q$46,
  IF(AND('I  N  P  U  T'!$A$1=$A$15,'I  N  P  U  T'!$B$1='Data HANDS OFF'!$B$16),Q$76,
  IF(AND('I  N  P  U  T'!$A$1=$A$18,'I  N  P  U  T'!$B$1='Data HANDS OFF'!$B$18),Q$106,
  IF(AND('I  N  P  U  T'!$A$1=$A$21,'I  N  P  U  T'!$B$1='Data HANDS OFF'!$B$21),Q$136,
  IF(AND('I  N  P  U  T'!$A$1=$A$24,'I  N  P  U  T'!$B$1='Data HANDS OFF'!$B$24),Q$166)))))</f>
        <v>0</v>
      </c>
      <c r="R17" s="44" t="b">
        <f>IF(AND('I  N  P  U  T'!$A$1=$A$15,'I  N  P  U  T'!$B$1='Data HANDS OFF'!$B$15),R$46,
  IF(AND('I  N  P  U  T'!$A$1=$A$15,'I  N  P  U  T'!$B$1='Data HANDS OFF'!$B$16),R$76,
  IF(AND('I  N  P  U  T'!$A$1=$A$18,'I  N  P  U  T'!$B$1='Data HANDS OFF'!$B$18),R$106,
  IF(AND('I  N  P  U  T'!$A$1=$A$21,'I  N  P  U  T'!$B$1='Data HANDS OFF'!$B$21),R$136,
  IF(AND('I  N  P  U  T'!$A$1=$A$24,'I  N  P  U  T'!$B$1='Data HANDS OFF'!$B$24),R$166)))))</f>
        <v>0</v>
      </c>
      <c r="S17" s="44" t="b">
        <f>IF(AND('I  N  P  U  T'!$A$1=$A$15,'I  N  P  U  T'!$B$1='Data HANDS OFF'!$B$15),S$46,
  IF(AND('I  N  P  U  T'!$A$1=$A$15,'I  N  P  U  T'!$B$1='Data HANDS OFF'!$B$16),S$76,
  IF(AND('I  N  P  U  T'!$A$1=$A$18,'I  N  P  U  T'!$B$1='Data HANDS OFF'!$B$18),S$106,
  IF(AND('I  N  P  U  T'!$A$1=$A$21,'I  N  P  U  T'!$B$1='Data HANDS OFF'!$B$21),S$136,
  IF(AND('I  N  P  U  T'!$A$1=$A$24,'I  N  P  U  T'!$B$1='Data HANDS OFF'!$B$24),S$166)))))</f>
        <v>0</v>
      </c>
      <c r="T17" s="44" t="b">
        <f>IF(AND('I  N  P  U  T'!$A$1=$A$15,'I  N  P  U  T'!$B$1='Data HANDS OFF'!$B$15),T$46,
  IF(AND('I  N  P  U  T'!$A$1=$A$15,'I  N  P  U  T'!$B$1='Data HANDS OFF'!$B$16),T$76,
  IF(AND('I  N  P  U  T'!$A$1=$A$18,'I  N  P  U  T'!$B$1='Data HANDS OFF'!$B$18),T$106,
  IF(AND('I  N  P  U  T'!$A$1=$A$21,'I  N  P  U  T'!$B$1='Data HANDS OFF'!$B$21),T$136,
  IF(AND('I  N  P  U  T'!$A$1=$A$24,'I  N  P  U  T'!$B$1='Data HANDS OFF'!$B$24),T$166)))))</f>
        <v>0</v>
      </c>
      <c r="U17" s="44" t="b">
        <f>IF(AND('I  N  P  U  T'!$A$1=$A$15,'I  N  P  U  T'!$B$1='Data HANDS OFF'!$B$15),U$46,
  IF(AND('I  N  P  U  T'!$A$1=$A$15,'I  N  P  U  T'!$B$1='Data HANDS OFF'!$B$16),U$76,
  IF(AND('I  N  P  U  T'!$A$1=$A$18,'I  N  P  U  T'!$B$1='Data HANDS OFF'!$B$18),U$106,
  IF(AND('I  N  P  U  T'!$A$1=$A$21,'I  N  P  U  T'!$B$1='Data HANDS OFF'!$B$21),U$136,
  IF(AND('I  N  P  U  T'!$A$1=$A$24,'I  N  P  U  T'!$B$1='Data HANDS OFF'!$B$24),U$166)))))</f>
        <v>0</v>
      </c>
      <c r="W17" s="20">
        <v>15</v>
      </c>
      <c r="X17" s="30" t="b">
        <f>IF(AND('I  N  P  U  T'!$A$1=$A$15,'I  N  P  U  T'!$B$1='Data HANDS OFF'!$B$15),X$46,
  IF(AND('I  N  P  U  T'!$A$1=$A$15,'I  N  P  U  T'!$B$1='Data HANDS OFF'!$B$16),X$76,
  IF(AND('I  N  P  U  T'!$A$1=$A$18,'I  N  P  U  T'!$B$1='Data HANDS OFF'!$B$18),X$106,
  IF(AND('I  N  P  U  T'!$A$1=$A$21,'I  N  P  U  T'!$B$1='Data HANDS OFF'!$B$21),X$136,
  IF(AND('I  N  P  U  T'!$A$1=$A$24,'I  N  P  U  T'!$B$1='Data HANDS OFF'!$B$24),X$166
)))))</f>
        <v>0</v>
      </c>
      <c r="Y17" s="30" t="b">
        <f>IF(AND('I  N  P  U  T'!$A$1=$A$15,'I  N  P  U  T'!$B$1='Data HANDS OFF'!$B$15),Y$46,
  IF(AND('I  N  P  U  T'!$A$1=$A$15,'I  N  P  U  T'!$B$1='Data HANDS OFF'!$B$16),Y$76,
  IF(AND('I  N  P  U  T'!$A$1=$A$18,'I  N  P  U  T'!$B$1='Data HANDS OFF'!$B$18),Y$106,
  IF(AND('I  N  P  U  T'!$A$1=$A$21,'I  N  P  U  T'!$B$1='Data HANDS OFF'!$B$21),Y$136,
  IF(AND('I  N  P  U  T'!$A$1=$A$24,'I  N  P  U  T'!$B$1='Data HANDS OFF'!$B$24),Y$166)))))</f>
        <v>0</v>
      </c>
      <c r="AC17" s="20">
        <v>15</v>
      </c>
      <c r="AD17" s="46" t="str">
        <f t="shared" si="0"/>
        <v>Ggf. reguläre vorgesehene Prüfung Nr. 2</v>
      </c>
      <c r="AI17" s="30" t="s">
        <v>38</v>
      </c>
      <c r="AK17" s="43" t="s">
        <v>257</v>
      </c>
    </row>
    <row r="18" spans="1:37" x14ac:dyDescent="0.35">
      <c r="A18" s="65" t="s">
        <v>47</v>
      </c>
      <c r="B18" s="65" t="s">
        <v>145</v>
      </c>
      <c r="C18" s="65" t="str">
        <f>IF(B18="","",("Typ "&amp; A18 &amp; "/"&amp;B18))</f>
        <v>Typ (EN)  Master's degree program Biology/AER MSc Bio 2021</v>
      </c>
      <c r="F18" s="43" t="s">
        <v>35</v>
      </c>
      <c r="G18" s="23"/>
      <c r="H18" s="1">
        <v>15</v>
      </c>
      <c r="J18" s="20">
        <v>16</v>
      </c>
      <c r="K18" s="44" t="b">
        <f>IF(AND('I  N  P  U  T'!$A$1=$A$15,'I  N  P  U  T'!$B$1='Data HANDS OFF'!$B$15),K$47,
  IF(AND('I  N  P  U  T'!$A$1=$A$15,'I  N  P  U  T'!$B$1='Data HANDS OFF'!$B$16),K$77,
  IF(AND('I  N  P  U  T'!$A$1=$A$18,'I  N  P  U  T'!$B$1='Data HANDS OFF'!$B$18),K$107,
  IF(AND('I  N  P  U  T'!$A$1=$A$21,'I  N  P  U  T'!$B$1='Data HANDS OFF'!$B$21),K$137,
  IF(AND('I  N  P  U  T'!$A$1=$A$24,'I  N  P  U  T'!$B$1='Data HANDS OFF'!$B$24),K$167)))))</f>
        <v>0</v>
      </c>
      <c r="M18" s="44" t="b">
        <f>IF(AND('I  N  P  U  T'!$A$1=$A$15,'I  N  P  U  T'!$B$1='Data HANDS OFF'!$B$15),M$47,
  IF(AND('I  N  P  U  T'!$A$1=$A$15,'I  N  P  U  T'!$B$1='Data HANDS OFF'!$B$16),M$77,
  IF(AND('I  N  P  U  T'!$A$1=$A$18,'I  N  P  U  T'!$B$1='Data HANDS OFF'!$B$18),M$107,
  IF(AND('I  N  P  U  T'!$A$1=$A$21,'I  N  P  U  T'!$B$1='Data HANDS OFF'!$B$21),M$137,
  IF(AND('I  N  P  U  T'!$A$1=$A$24,'I  N  P  U  T'!$B$1='Data HANDS OFF'!$B$24),M$167)))))</f>
        <v>0</v>
      </c>
      <c r="N18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8" s="44" t="b">
        <f>IF(AND('I  N  P  U  T'!$A$1=$A$15,'I  N  P  U  T'!$B$1='Data HANDS OFF'!$B$15),O$47,
  IF(AND('I  N  P  U  T'!$A$1=$A$15,'I  N  P  U  T'!$B$1='Data HANDS OFF'!$B$16),O$77,
  IF(AND('I  N  P  U  T'!$A$1=$A$18,'I  N  P  U  T'!$B$1='Data HANDS OFF'!$B$18),O$107,
  IF(AND('I  N  P  U  T'!$A$1=$A$21,'I  N  P  U  T'!$B$1='Data HANDS OFF'!$B$21),O$137,
  IF(AND('I  N  P  U  T'!$A$1=$A$24,'I  N  P  U  T'!$B$1='Data HANDS OFF'!$B$24),O$167)))))</f>
        <v>0</v>
      </c>
      <c r="P18" s="44" t="b">
        <f>IF(AND('I  N  P  U  T'!$A$1=$A$15,'I  N  P  U  T'!$B$1='Data HANDS OFF'!$B$15),P$47,
  IF(AND('I  N  P  U  T'!$A$1=$A$15,'I  N  P  U  T'!$B$1='Data HANDS OFF'!$B$16),P$77,
  IF(AND('I  N  P  U  T'!$A$1=$A$18,'I  N  P  U  T'!$B$1='Data HANDS OFF'!$B$18),P$107,
  IF(AND('I  N  P  U  T'!$A$1=$A$21,'I  N  P  U  T'!$B$1='Data HANDS OFF'!$B$21),P$137,
  IF(AND('I  N  P  U  T'!$A$1=$A$24,'I  N  P  U  T'!$B$1='Data HANDS OFF'!$B$24),P$167)))))</f>
        <v>0</v>
      </c>
      <c r="Q18" s="44" t="b">
        <f>IF(AND('I  N  P  U  T'!$A$1=$A$15,'I  N  P  U  T'!$B$1='Data HANDS OFF'!$B$15),Q$47,
  IF(AND('I  N  P  U  T'!$A$1=$A$15,'I  N  P  U  T'!$B$1='Data HANDS OFF'!$B$16),Q$77,
  IF(AND('I  N  P  U  T'!$A$1=$A$18,'I  N  P  U  T'!$B$1='Data HANDS OFF'!$B$18),Q$107,
  IF(AND('I  N  P  U  T'!$A$1=$A$21,'I  N  P  U  T'!$B$1='Data HANDS OFF'!$B$21),Q$137,
  IF(AND('I  N  P  U  T'!$A$1=$A$24,'I  N  P  U  T'!$B$1='Data HANDS OFF'!$B$24),Q$167)))))</f>
        <v>0</v>
      </c>
      <c r="R18" s="44" t="b">
        <f>IF(AND('I  N  P  U  T'!$A$1=$A$15,'I  N  P  U  T'!$B$1='Data HANDS OFF'!$B$15),R$47,
  IF(AND('I  N  P  U  T'!$A$1=$A$15,'I  N  P  U  T'!$B$1='Data HANDS OFF'!$B$16),R$77,
  IF(AND('I  N  P  U  T'!$A$1=$A$18,'I  N  P  U  T'!$B$1='Data HANDS OFF'!$B$18),R$107,
  IF(AND('I  N  P  U  T'!$A$1=$A$21,'I  N  P  U  T'!$B$1='Data HANDS OFF'!$B$21),R$137,
  IF(AND('I  N  P  U  T'!$A$1=$A$24,'I  N  P  U  T'!$B$1='Data HANDS OFF'!$B$24),R$167)))))</f>
        <v>0</v>
      </c>
      <c r="S18" s="44" t="b">
        <f>IF(AND('I  N  P  U  T'!$A$1=$A$15,'I  N  P  U  T'!$B$1='Data HANDS OFF'!$B$15),S$47,
  IF(AND('I  N  P  U  T'!$A$1=$A$15,'I  N  P  U  T'!$B$1='Data HANDS OFF'!$B$16),S$77,
  IF(AND('I  N  P  U  T'!$A$1=$A$18,'I  N  P  U  T'!$B$1='Data HANDS OFF'!$B$18),S$107,
  IF(AND('I  N  P  U  T'!$A$1=$A$21,'I  N  P  U  T'!$B$1='Data HANDS OFF'!$B$21),S$137,
  IF(AND('I  N  P  U  T'!$A$1=$A$24,'I  N  P  U  T'!$B$1='Data HANDS OFF'!$B$24),S$167)))))</f>
        <v>0</v>
      </c>
      <c r="T18" s="44" t="b">
        <f>IF(AND('I  N  P  U  T'!$A$1=$A$15,'I  N  P  U  T'!$B$1='Data HANDS OFF'!$B$15),T$47,
  IF(AND('I  N  P  U  T'!$A$1=$A$15,'I  N  P  U  T'!$B$1='Data HANDS OFF'!$B$16),T$77,
  IF(AND('I  N  P  U  T'!$A$1=$A$18,'I  N  P  U  T'!$B$1='Data HANDS OFF'!$B$18),T$107,
  IF(AND('I  N  P  U  T'!$A$1=$A$21,'I  N  P  U  T'!$B$1='Data HANDS OFF'!$B$21),T$137,
  IF(AND('I  N  P  U  T'!$A$1=$A$24,'I  N  P  U  T'!$B$1='Data HANDS OFF'!$B$24),T$167)))))</f>
        <v>0</v>
      </c>
      <c r="U18" s="44" t="b">
        <f>IF(AND('I  N  P  U  T'!$A$1=$A$15,'I  N  P  U  T'!$B$1='Data HANDS OFF'!$B$15),U$47,
  IF(AND('I  N  P  U  T'!$A$1=$A$15,'I  N  P  U  T'!$B$1='Data HANDS OFF'!$B$16),U$77,
  IF(AND('I  N  P  U  T'!$A$1=$A$18,'I  N  P  U  T'!$B$1='Data HANDS OFF'!$B$18),U$107,
  IF(AND('I  N  P  U  T'!$A$1=$A$21,'I  N  P  U  T'!$B$1='Data HANDS OFF'!$B$21),U$137,
  IF(AND('I  N  P  U  T'!$A$1=$A$24,'I  N  P  U  T'!$B$1='Data HANDS OFF'!$B$24),U$167)))))</f>
        <v>0</v>
      </c>
      <c r="W18" s="20">
        <v>16</v>
      </c>
      <c r="X18" s="30" t="b">
        <f>IF(AND('I  N  P  U  T'!$A$1=$A$15,'I  N  P  U  T'!$B$1='Data HANDS OFF'!$B$15),X$47,
  IF(AND('I  N  P  U  T'!$A$1=$A$15,'I  N  P  U  T'!$B$1='Data HANDS OFF'!$B$16),X$77,
  IF(AND('I  N  P  U  T'!$A$1=$A$18,'I  N  P  U  T'!$B$1='Data HANDS OFF'!$B$18),X$107,
  IF(AND('I  N  P  U  T'!$A$1=$A$21,'I  N  P  U  T'!$B$1='Data HANDS OFF'!$B$21),X$137,
  IF(AND('I  N  P  U  T'!$A$1=$A$24,'I  N  P  U  T'!$B$1='Data HANDS OFF'!$B$24),X$167
)))))</f>
        <v>0</v>
      </c>
      <c r="Y18" s="30" t="b">
        <f>IF(AND('I  N  P  U  T'!$A$1=$A$15,'I  N  P  U  T'!$B$1='Data HANDS OFF'!$B$15),Y$47,
  IF(AND('I  N  P  U  T'!$A$1=$A$15,'I  N  P  U  T'!$B$1='Data HANDS OFF'!$B$16),Y$77,
  IF(AND('I  N  P  U  T'!$A$1=$A$18,'I  N  P  U  T'!$B$1='Data HANDS OFF'!$B$18),Y$107,
  IF(AND('I  N  P  U  T'!$A$1=$A$21,'I  N  P  U  T'!$B$1='Data HANDS OFF'!$B$21),Y$137,
  IF(AND('I  N  P  U  T'!$A$1=$A$24,'I  N  P  U  T'!$B$1='Data HANDS OFF'!$B$24),Y$167)))))</f>
        <v>0</v>
      </c>
      <c r="AC18" s="20">
        <v>16</v>
      </c>
      <c r="AD18" s="46" t="str">
        <f t="shared" si="0"/>
        <v>Ggf. reguläre vorgesehene Prüfung Nr. 3</v>
      </c>
      <c r="AI18" s="30" t="s">
        <v>37</v>
      </c>
      <c r="AK18" s="43" t="s">
        <v>102</v>
      </c>
    </row>
    <row r="19" spans="1:37" x14ac:dyDescent="0.35">
      <c r="A19" s="65"/>
      <c r="B19" s="65"/>
      <c r="C19" s="65" t="str">
        <f>IF(B19="","",("Typ "&amp; A18 &amp; "/"&amp;B19))</f>
        <v/>
      </c>
      <c r="F19" s="43" t="s">
        <v>36</v>
      </c>
      <c r="G19" s="23"/>
      <c r="H19" s="1" t="s">
        <v>48</v>
      </c>
      <c r="J19" s="20">
        <v>17</v>
      </c>
      <c r="K19" s="44" t="b">
        <f>IF(AND('I  N  P  U  T'!$A$1=$A$15,'I  N  P  U  T'!$B$1='Data HANDS OFF'!$B$15),K$48,
  IF(AND('I  N  P  U  T'!$A$1=$A$15,'I  N  P  U  T'!$B$1='Data HANDS OFF'!$B$16),K$78,
  IF(AND('I  N  P  U  T'!$A$1=$A$18,'I  N  P  U  T'!$B$1='Data HANDS OFF'!$B$18),K$108,
  IF(AND('I  N  P  U  T'!$A$1=$A$21,'I  N  P  U  T'!$B$1='Data HANDS OFF'!$B$21),K$138,
  IF(AND('I  N  P  U  T'!$A$1=$A$24,'I  N  P  U  T'!$B$1='Data HANDS OFF'!$B$24),K$168)))))</f>
        <v>0</v>
      </c>
      <c r="M19" s="44" t="b">
        <f>IF(AND('I  N  P  U  T'!$A$1=$A$15,'I  N  P  U  T'!$B$1='Data HANDS OFF'!$B$15),M$48,
  IF(AND('I  N  P  U  T'!$A$1=$A$15,'I  N  P  U  T'!$B$1='Data HANDS OFF'!$B$16),M$78,
  IF(AND('I  N  P  U  T'!$A$1=$A$18,'I  N  P  U  T'!$B$1='Data HANDS OFF'!$B$18),M$108,
  IF(AND('I  N  P  U  T'!$A$1=$A$21,'I  N  P  U  T'!$B$1='Data HANDS OFF'!$B$21),M$138,
  IF(AND('I  N  P  U  T'!$A$1=$A$24,'I  N  P  U  T'!$B$1='Data HANDS OFF'!$B$24),M$168)))))</f>
        <v>0</v>
      </c>
      <c r="N19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19" s="44" t="b">
        <f>IF(AND('I  N  P  U  T'!$A$1=$A$15,'I  N  P  U  T'!$B$1='Data HANDS OFF'!$B$15),O$48,
  IF(AND('I  N  P  U  T'!$A$1=$A$15,'I  N  P  U  T'!$B$1='Data HANDS OFF'!$B$16),O$78,
  IF(AND('I  N  P  U  T'!$A$1=$A$18,'I  N  P  U  T'!$B$1='Data HANDS OFF'!$B$18),O$108,
  IF(AND('I  N  P  U  T'!$A$1=$A$21,'I  N  P  U  T'!$B$1='Data HANDS OFF'!$B$21),O$138,
  IF(AND('I  N  P  U  T'!$A$1=$A$24,'I  N  P  U  T'!$B$1='Data HANDS OFF'!$B$24),O$168)))))</f>
        <v>0</v>
      </c>
      <c r="P19" s="44" t="b">
        <f>IF(AND('I  N  P  U  T'!$A$1=$A$15,'I  N  P  U  T'!$B$1='Data HANDS OFF'!$B$15),P$48,
  IF(AND('I  N  P  U  T'!$A$1=$A$15,'I  N  P  U  T'!$B$1='Data HANDS OFF'!$B$16),P$78,
  IF(AND('I  N  P  U  T'!$A$1=$A$18,'I  N  P  U  T'!$B$1='Data HANDS OFF'!$B$18),P$108,
  IF(AND('I  N  P  U  T'!$A$1=$A$21,'I  N  P  U  T'!$B$1='Data HANDS OFF'!$B$21),P$138,
  IF(AND('I  N  P  U  T'!$A$1=$A$24,'I  N  P  U  T'!$B$1='Data HANDS OFF'!$B$24),P$168)))))</f>
        <v>0</v>
      </c>
      <c r="Q19" s="44" t="b">
        <f>IF(AND('I  N  P  U  T'!$A$1=$A$15,'I  N  P  U  T'!$B$1='Data HANDS OFF'!$B$15),Q$48,
  IF(AND('I  N  P  U  T'!$A$1=$A$15,'I  N  P  U  T'!$B$1='Data HANDS OFF'!$B$16),Q$78,
  IF(AND('I  N  P  U  T'!$A$1=$A$18,'I  N  P  U  T'!$B$1='Data HANDS OFF'!$B$18),Q$108,
  IF(AND('I  N  P  U  T'!$A$1=$A$21,'I  N  P  U  T'!$B$1='Data HANDS OFF'!$B$21),Q$138,
  IF(AND('I  N  P  U  T'!$A$1=$A$24,'I  N  P  U  T'!$B$1='Data HANDS OFF'!$B$24),Q$168)))))</f>
        <v>0</v>
      </c>
      <c r="R19" s="44" t="b">
        <f>IF(AND('I  N  P  U  T'!$A$1=$A$15,'I  N  P  U  T'!$B$1='Data HANDS OFF'!$B$15),R$48,
  IF(AND('I  N  P  U  T'!$A$1=$A$15,'I  N  P  U  T'!$B$1='Data HANDS OFF'!$B$16),R$78,
  IF(AND('I  N  P  U  T'!$A$1=$A$18,'I  N  P  U  T'!$B$1='Data HANDS OFF'!$B$18),R$108,
  IF(AND('I  N  P  U  T'!$A$1=$A$21,'I  N  P  U  T'!$B$1='Data HANDS OFF'!$B$21),R$138,
  IF(AND('I  N  P  U  T'!$A$1=$A$24,'I  N  P  U  T'!$B$1='Data HANDS OFF'!$B$24),R$168)))))</f>
        <v>0</v>
      </c>
      <c r="S19" s="44" t="b">
        <f>IF(AND('I  N  P  U  T'!$A$1=$A$15,'I  N  P  U  T'!$B$1='Data HANDS OFF'!$B$15),S$48,
  IF(AND('I  N  P  U  T'!$A$1=$A$15,'I  N  P  U  T'!$B$1='Data HANDS OFF'!$B$16),S$78,
  IF(AND('I  N  P  U  T'!$A$1=$A$18,'I  N  P  U  T'!$B$1='Data HANDS OFF'!$B$18),S$108,
  IF(AND('I  N  P  U  T'!$A$1=$A$21,'I  N  P  U  T'!$B$1='Data HANDS OFF'!$B$21),S$138,
  IF(AND('I  N  P  U  T'!$A$1=$A$24,'I  N  P  U  T'!$B$1='Data HANDS OFF'!$B$24),S$168)))))</f>
        <v>0</v>
      </c>
      <c r="T19" s="44" t="b">
        <f>IF(AND('I  N  P  U  T'!$A$1=$A$15,'I  N  P  U  T'!$B$1='Data HANDS OFF'!$B$15),T$48,
  IF(AND('I  N  P  U  T'!$A$1=$A$15,'I  N  P  U  T'!$B$1='Data HANDS OFF'!$B$16),T$78,
  IF(AND('I  N  P  U  T'!$A$1=$A$18,'I  N  P  U  T'!$B$1='Data HANDS OFF'!$B$18),T$108,
  IF(AND('I  N  P  U  T'!$A$1=$A$21,'I  N  P  U  T'!$B$1='Data HANDS OFF'!$B$21),T$138,
  IF(AND('I  N  P  U  T'!$A$1=$A$24,'I  N  P  U  T'!$B$1='Data HANDS OFF'!$B$24),T$168)))))</f>
        <v>0</v>
      </c>
      <c r="U19" s="44" t="b">
        <f>IF(AND('I  N  P  U  T'!$A$1=$A$15,'I  N  P  U  T'!$B$1='Data HANDS OFF'!$B$15),U$48,
  IF(AND('I  N  P  U  T'!$A$1=$A$15,'I  N  P  U  T'!$B$1='Data HANDS OFF'!$B$16),U$78,
  IF(AND('I  N  P  U  T'!$A$1=$A$18,'I  N  P  U  T'!$B$1='Data HANDS OFF'!$B$18),U$108,
  IF(AND('I  N  P  U  T'!$A$1=$A$21,'I  N  P  U  T'!$B$1='Data HANDS OFF'!$B$21),U$138,
  IF(AND('I  N  P  U  T'!$A$1=$A$24,'I  N  P  U  T'!$B$1='Data HANDS OFF'!$B$24),U$168)))))</f>
        <v>0</v>
      </c>
      <c r="W19" s="20">
        <v>17</v>
      </c>
      <c r="X19" s="30" t="b">
        <f>IF(AND('I  N  P  U  T'!$A$1=$A$15,'I  N  P  U  T'!$B$1='Data HANDS OFF'!$B$15),X$48,
  IF(AND('I  N  P  U  T'!$A$1=$A$15,'I  N  P  U  T'!$B$1='Data HANDS OFF'!$B$16),X$78,
  IF(AND('I  N  P  U  T'!$A$1=$A$18,'I  N  P  U  T'!$B$1='Data HANDS OFF'!$B$18),X$108,
  IF(AND('I  N  P  U  T'!$A$1=$A$21,'I  N  P  U  T'!$B$1='Data HANDS OFF'!$B$21),X$138,
  IF(AND('I  N  P  U  T'!$A$1=$A$24,'I  N  P  U  T'!$B$1='Data HANDS OFF'!$B$24),X$168
)))))</f>
        <v>0</v>
      </c>
      <c r="Y19" s="30" t="b">
        <f>IF(AND('I  N  P  U  T'!$A$1=$A$15,'I  N  P  U  T'!$B$1='Data HANDS OFF'!$B$15),Y$48,
  IF(AND('I  N  P  U  T'!$A$1=$A$15,'I  N  P  U  T'!$B$1='Data HANDS OFF'!$B$16),Y$78,
  IF(AND('I  N  P  U  T'!$A$1=$A$18,'I  N  P  U  T'!$B$1='Data HANDS OFF'!$B$18),Y$108,
  IF(AND('I  N  P  U  T'!$A$1=$A$21,'I  N  P  U  T'!$B$1='Data HANDS OFF'!$B$21),Y$138,
  IF(AND('I  N  P  U  T'!$A$1=$A$24,'I  N  P  U  T'!$B$1='Data HANDS OFF'!$B$24),Y$168)))))</f>
        <v>0</v>
      </c>
      <c r="AC19" s="20">
        <v>17</v>
      </c>
      <c r="AD19" s="46" t="str">
        <f t="shared" si="0"/>
        <v>Optional: Freitext-Bemerkungen ↓</v>
      </c>
      <c r="AI19" s="30" t="s">
        <v>39</v>
      </c>
      <c r="AK19" s="43" t="s">
        <v>258</v>
      </c>
    </row>
    <row r="20" spans="1:37" x14ac:dyDescent="0.35">
      <c r="A20" s="65"/>
      <c r="B20" s="65"/>
      <c r="C20" s="65" t="str">
        <f>IF(B20="","",("Typ "&amp; A18 &amp; "/"&amp;B20))</f>
        <v/>
      </c>
      <c r="F20" s="43" t="s">
        <v>37</v>
      </c>
      <c r="G20" s="23"/>
      <c r="J20" s="20">
        <v>18</v>
      </c>
      <c r="K20" s="44" t="b">
        <f>IF(AND('I  N  P  U  T'!$A$1=$A$15,'I  N  P  U  T'!$B$1='Data HANDS OFF'!$B$15),K$49,
  IF(AND('I  N  P  U  T'!$A$1=$A$15,'I  N  P  U  T'!$B$1='Data HANDS OFF'!$B$16),K$79,
  IF(AND('I  N  P  U  T'!$A$1=$A$18,'I  N  P  U  T'!$B$1='Data HANDS OFF'!$B$18),K$109,
  IF(AND('I  N  P  U  T'!$A$1=$A$21,'I  N  P  U  T'!$B$1='Data HANDS OFF'!$B$21),K$139,
  IF(AND('I  N  P  U  T'!$A$1=$A$24,'I  N  P  U  T'!$B$1='Data HANDS OFF'!$B$24),K$169)))))</f>
        <v>0</v>
      </c>
      <c r="M20" s="44" t="b">
        <f>IF(AND('I  N  P  U  T'!$A$1=$A$15,'I  N  P  U  T'!$B$1='Data HANDS OFF'!$B$15),M$49,
  IF(AND('I  N  P  U  T'!$A$1=$A$15,'I  N  P  U  T'!$B$1='Data HANDS OFF'!$B$16),M$79,
  IF(AND('I  N  P  U  T'!$A$1=$A$18,'I  N  P  U  T'!$B$1='Data HANDS OFF'!$B$18),M$109,
  IF(AND('I  N  P  U  T'!$A$1=$A$21,'I  N  P  U  T'!$B$1='Data HANDS OFF'!$B$21),M$139,
  IF(AND('I  N  P  U  T'!$A$1=$A$24,'I  N  P  U  T'!$B$1='Data HANDS OFF'!$B$24),M$169)))))</f>
        <v>0</v>
      </c>
      <c r="N20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0" s="44" t="b">
        <f>IF(AND('I  N  P  U  T'!$A$1=$A$15,'I  N  P  U  T'!$B$1='Data HANDS OFF'!$B$15),O$49,
  IF(AND('I  N  P  U  T'!$A$1=$A$15,'I  N  P  U  T'!$B$1='Data HANDS OFF'!$B$16),O$79,
  IF(AND('I  N  P  U  T'!$A$1=$A$18,'I  N  P  U  T'!$B$1='Data HANDS OFF'!$B$18),O$109,
  IF(AND('I  N  P  U  T'!$A$1=$A$21,'I  N  P  U  T'!$B$1='Data HANDS OFF'!$B$21),O$139,
  IF(AND('I  N  P  U  T'!$A$1=$A$24,'I  N  P  U  T'!$B$1='Data HANDS OFF'!$B$24),O$169)))))</f>
        <v>0</v>
      </c>
      <c r="P20" s="44" t="b">
        <f>IF(AND('I  N  P  U  T'!$A$1=$A$15,'I  N  P  U  T'!$B$1='Data HANDS OFF'!$B$15),P$49,
  IF(AND('I  N  P  U  T'!$A$1=$A$15,'I  N  P  U  T'!$B$1='Data HANDS OFF'!$B$16),P$79,
  IF(AND('I  N  P  U  T'!$A$1=$A$18,'I  N  P  U  T'!$B$1='Data HANDS OFF'!$B$18),P$109,
  IF(AND('I  N  P  U  T'!$A$1=$A$21,'I  N  P  U  T'!$B$1='Data HANDS OFF'!$B$21),P$139,
  IF(AND('I  N  P  U  T'!$A$1=$A$24,'I  N  P  U  T'!$B$1='Data HANDS OFF'!$B$24),P$169)))))</f>
        <v>0</v>
      </c>
      <c r="Q20" s="44" t="b">
        <f>IF(AND('I  N  P  U  T'!$A$1=$A$15,'I  N  P  U  T'!$B$1='Data HANDS OFF'!$B$15),Q$49,
  IF(AND('I  N  P  U  T'!$A$1=$A$15,'I  N  P  U  T'!$B$1='Data HANDS OFF'!$B$16),Q$79,
  IF(AND('I  N  P  U  T'!$A$1=$A$18,'I  N  P  U  T'!$B$1='Data HANDS OFF'!$B$18),Q$109,
  IF(AND('I  N  P  U  T'!$A$1=$A$21,'I  N  P  U  T'!$B$1='Data HANDS OFF'!$B$21),Q$139,
  IF(AND('I  N  P  U  T'!$A$1=$A$24,'I  N  P  U  T'!$B$1='Data HANDS OFF'!$B$24),Q$169)))))</f>
        <v>0</v>
      </c>
      <c r="R20" s="44" t="b">
        <f>IF(AND('I  N  P  U  T'!$A$1=$A$15,'I  N  P  U  T'!$B$1='Data HANDS OFF'!$B$15),R$49,
  IF(AND('I  N  P  U  T'!$A$1=$A$15,'I  N  P  U  T'!$B$1='Data HANDS OFF'!$B$16),R$79,
  IF(AND('I  N  P  U  T'!$A$1=$A$18,'I  N  P  U  T'!$B$1='Data HANDS OFF'!$B$18),R$109,
  IF(AND('I  N  P  U  T'!$A$1=$A$21,'I  N  P  U  T'!$B$1='Data HANDS OFF'!$B$21),R$139,
  IF(AND('I  N  P  U  T'!$A$1=$A$24,'I  N  P  U  T'!$B$1='Data HANDS OFF'!$B$24),R$169)))))</f>
        <v>0</v>
      </c>
      <c r="S20" s="44" t="b">
        <f>IF(AND('I  N  P  U  T'!$A$1=$A$15,'I  N  P  U  T'!$B$1='Data HANDS OFF'!$B$15),S$49,
  IF(AND('I  N  P  U  T'!$A$1=$A$15,'I  N  P  U  T'!$B$1='Data HANDS OFF'!$B$16),S$79,
  IF(AND('I  N  P  U  T'!$A$1=$A$18,'I  N  P  U  T'!$B$1='Data HANDS OFF'!$B$18),S$109,
  IF(AND('I  N  P  U  T'!$A$1=$A$21,'I  N  P  U  T'!$B$1='Data HANDS OFF'!$B$21),S$139,
  IF(AND('I  N  P  U  T'!$A$1=$A$24,'I  N  P  U  T'!$B$1='Data HANDS OFF'!$B$24),S$169)))))</f>
        <v>0</v>
      </c>
      <c r="T20" s="44" t="b">
        <f>IF(AND('I  N  P  U  T'!$A$1=$A$15,'I  N  P  U  T'!$B$1='Data HANDS OFF'!$B$15),T$49,
  IF(AND('I  N  P  U  T'!$A$1=$A$15,'I  N  P  U  T'!$B$1='Data HANDS OFF'!$B$16),T$79,
  IF(AND('I  N  P  U  T'!$A$1=$A$18,'I  N  P  U  T'!$B$1='Data HANDS OFF'!$B$18),T$109,
  IF(AND('I  N  P  U  T'!$A$1=$A$21,'I  N  P  U  T'!$B$1='Data HANDS OFF'!$B$21),T$139,
  IF(AND('I  N  P  U  T'!$A$1=$A$24,'I  N  P  U  T'!$B$1='Data HANDS OFF'!$B$24),T$169)))))</f>
        <v>0</v>
      </c>
      <c r="U20" s="44" t="b">
        <f>IF(AND('I  N  P  U  T'!$A$1=$A$15,'I  N  P  U  T'!$B$1='Data HANDS OFF'!$B$15),U$49,
  IF(AND('I  N  P  U  T'!$A$1=$A$15,'I  N  P  U  T'!$B$1='Data HANDS OFF'!$B$16),U$79,
  IF(AND('I  N  P  U  T'!$A$1=$A$18,'I  N  P  U  T'!$B$1='Data HANDS OFF'!$B$18),U$109,
  IF(AND('I  N  P  U  T'!$A$1=$A$21,'I  N  P  U  T'!$B$1='Data HANDS OFF'!$B$21),U$139,
  IF(AND('I  N  P  U  T'!$A$1=$A$24,'I  N  P  U  T'!$B$1='Data HANDS OFF'!$B$24),U$169)))))</f>
        <v>0</v>
      </c>
      <c r="W20" s="20">
        <v>18</v>
      </c>
      <c r="X20" s="30" t="b">
        <f>IF(AND('I  N  P  U  T'!$A$1=$A$15,'I  N  P  U  T'!$B$1='Data HANDS OFF'!$B$15),X$49,
  IF(AND('I  N  P  U  T'!$A$1=$A$15,'I  N  P  U  T'!$B$1='Data HANDS OFF'!$B$16),X$79,
  IF(AND('I  N  P  U  T'!$A$1=$A$18,'I  N  P  U  T'!$B$1='Data HANDS OFF'!$B$18),X$109,
  IF(AND('I  N  P  U  T'!$A$1=$A$21,'I  N  P  U  T'!$B$1='Data HANDS OFF'!$B$21),X$139,
  IF(AND('I  N  P  U  T'!$A$1=$A$24,'I  N  P  U  T'!$B$1='Data HANDS OFF'!$B$24),X$169
)))))</f>
        <v>0</v>
      </c>
      <c r="Y20" s="30" t="b">
        <f>IF(AND('I  N  P  U  T'!$A$1=$A$15,'I  N  P  U  T'!$B$1='Data HANDS OFF'!$B$15),Y$49,
  IF(AND('I  N  P  U  T'!$A$1=$A$15,'I  N  P  U  T'!$B$1='Data HANDS OFF'!$B$16),Y$79,
  IF(AND('I  N  P  U  T'!$A$1=$A$18,'I  N  P  U  T'!$B$1='Data HANDS OFF'!$B$18),Y$109,
  IF(AND('I  N  P  U  T'!$A$1=$A$21,'I  N  P  U  T'!$B$1='Data HANDS OFF'!$B$21),Y$139,
  IF(AND('I  N  P  U  T'!$A$1=$A$24,'I  N  P  U  T'!$B$1='Data HANDS OFF'!$B$24),Y$169)))))</f>
        <v>0</v>
      </c>
      <c r="AC20" s="20">
        <v>18</v>
      </c>
      <c r="AD20" s="46" t="str">
        <f t="shared" si="0"/>
        <v>Modulverantwortung (Name, Vorname, ggf. akad. Titel) bei ↓</v>
      </c>
      <c r="AI20" s="30" t="s">
        <v>41</v>
      </c>
      <c r="AK20" s="43"/>
    </row>
    <row r="21" spans="1:37" x14ac:dyDescent="0.35">
      <c r="A21" s="65" t="s">
        <v>31</v>
      </c>
      <c r="B21" s="65" t="s">
        <v>55</v>
      </c>
      <c r="C21" s="65" t="str">
        <f>IF(B21="","",("Typ "&amp; A21 &amp; "/"&amp;B21))</f>
        <v>Typ BSc Life Sciences Biologie/FPSO BSc Life Sci. Bio 2019</v>
      </c>
      <c r="F21" s="43" t="s">
        <v>38</v>
      </c>
      <c r="G21" s="23"/>
      <c r="J21" s="20">
        <v>19</v>
      </c>
      <c r="K21" s="44" t="b">
        <f>IF(AND('I  N  P  U  T'!$A$1=$A$15,'I  N  P  U  T'!$B$1='Data HANDS OFF'!$B$15),K$50,
  IF(AND('I  N  P  U  T'!$A$1=$A$15,'I  N  P  U  T'!$B$1='Data HANDS OFF'!$B$16),K$80,
  IF(AND('I  N  P  U  T'!$A$1=$A$18,'I  N  P  U  T'!$B$1='Data HANDS OFF'!$B$18),K$110,
  IF(AND('I  N  P  U  T'!$A$1=$A$21,'I  N  P  U  T'!$B$1='Data HANDS OFF'!$B$21),K$140,
  IF(AND('I  N  P  U  T'!$A$1=$A$24,'I  N  P  U  T'!$B$1='Data HANDS OFF'!$B$24),K$170)))))</f>
        <v>0</v>
      </c>
      <c r="M21" s="44" t="b">
        <f>IF(AND('I  N  P  U  T'!$A$1=$A$15,'I  N  P  U  T'!$B$1='Data HANDS OFF'!$B$15),M$50,
  IF(AND('I  N  P  U  T'!$A$1=$A$15,'I  N  P  U  T'!$B$1='Data HANDS OFF'!$B$16),M$80,
  IF(AND('I  N  P  U  T'!$A$1=$A$18,'I  N  P  U  T'!$B$1='Data HANDS OFF'!$B$18),M$110,
  IF(AND('I  N  P  U  T'!$A$1=$A$21,'I  N  P  U  T'!$B$1='Data HANDS OFF'!$B$21),M$140,
  IF(AND('I  N  P  U  T'!$A$1=$A$24,'I  N  P  U  T'!$B$1='Data HANDS OFF'!$B$24),M$170)))))</f>
        <v>0</v>
      </c>
      <c r="N21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1" s="44" t="b">
        <f>IF(AND('I  N  P  U  T'!$A$1=$A$15,'I  N  P  U  T'!$B$1='Data HANDS OFF'!$B$15),O$50,
  IF(AND('I  N  P  U  T'!$A$1=$A$15,'I  N  P  U  T'!$B$1='Data HANDS OFF'!$B$16),O$80,
  IF(AND('I  N  P  U  T'!$A$1=$A$18,'I  N  P  U  T'!$B$1='Data HANDS OFF'!$B$18),O$110,
  IF(AND('I  N  P  U  T'!$A$1=$A$21,'I  N  P  U  T'!$B$1='Data HANDS OFF'!$B$21),O$140,
  IF(AND('I  N  P  U  T'!$A$1=$A$24,'I  N  P  U  T'!$B$1='Data HANDS OFF'!$B$24),O$170)))))</f>
        <v>0</v>
      </c>
      <c r="P21" s="44" t="b">
        <f>IF(AND('I  N  P  U  T'!$A$1=$A$15,'I  N  P  U  T'!$B$1='Data HANDS OFF'!$B$15),P$50,
  IF(AND('I  N  P  U  T'!$A$1=$A$15,'I  N  P  U  T'!$B$1='Data HANDS OFF'!$B$16),P$80,
  IF(AND('I  N  P  U  T'!$A$1=$A$18,'I  N  P  U  T'!$B$1='Data HANDS OFF'!$B$18),P$110,
  IF(AND('I  N  P  U  T'!$A$1=$A$21,'I  N  P  U  T'!$B$1='Data HANDS OFF'!$B$21),P$140,
  IF(AND('I  N  P  U  T'!$A$1=$A$24,'I  N  P  U  T'!$B$1='Data HANDS OFF'!$B$24),P$170)))))</f>
        <v>0</v>
      </c>
      <c r="Q21" s="44" t="b">
        <f>IF(AND('I  N  P  U  T'!$A$1=$A$15,'I  N  P  U  T'!$B$1='Data HANDS OFF'!$B$15),Q$50,
  IF(AND('I  N  P  U  T'!$A$1=$A$15,'I  N  P  U  T'!$B$1='Data HANDS OFF'!$B$16),Q$80,
  IF(AND('I  N  P  U  T'!$A$1=$A$18,'I  N  P  U  T'!$B$1='Data HANDS OFF'!$B$18),Q$110,
  IF(AND('I  N  P  U  T'!$A$1=$A$21,'I  N  P  U  T'!$B$1='Data HANDS OFF'!$B$21),Q$140,
  IF(AND('I  N  P  U  T'!$A$1=$A$24,'I  N  P  U  T'!$B$1='Data HANDS OFF'!$B$24),Q$170)))))</f>
        <v>0</v>
      </c>
      <c r="R21" s="44" t="b">
        <f>IF(AND('I  N  P  U  T'!$A$1=$A$15,'I  N  P  U  T'!$B$1='Data HANDS OFF'!$B$15),R$50,
  IF(AND('I  N  P  U  T'!$A$1=$A$15,'I  N  P  U  T'!$B$1='Data HANDS OFF'!$B$16),R$80,
  IF(AND('I  N  P  U  T'!$A$1=$A$18,'I  N  P  U  T'!$B$1='Data HANDS OFF'!$B$18),R$110,
  IF(AND('I  N  P  U  T'!$A$1=$A$21,'I  N  P  U  T'!$B$1='Data HANDS OFF'!$B$21),R$140,
  IF(AND('I  N  P  U  T'!$A$1=$A$24,'I  N  P  U  T'!$B$1='Data HANDS OFF'!$B$24),R$170)))))</f>
        <v>0</v>
      </c>
      <c r="S21" s="44" t="b">
        <f>IF(AND('I  N  P  U  T'!$A$1=$A$15,'I  N  P  U  T'!$B$1='Data HANDS OFF'!$B$15),S$50,
  IF(AND('I  N  P  U  T'!$A$1=$A$15,'I  N  P  U  T'!$B$1='Data HANDS OFF'!$B$16),S$80,
  IF(AND('I  N  P  U  T'!$A$1=$A$18,'I  N  P  U  T'!$B$1='Data HANDS OFF'!$B$18),S$110,
  IF(AND('I  N  P  U  T'!$A$1=$A$21,'I  N  P  U  T'!$B$1='Data HANDS OFF'!$B$21),S$140,
  IF(AND('I  N  P  U  T'!$A$1=$A$24,'I  N  P  U  T'!$B$1='Data HANDS OFF'!$B$24),S$170)))))</f>
        <v>0</v>
      </c>
      <c r="T21" s="44" t="b">
        <f>IF(AND('I  N  P  U  T'!$A$1=$A$15,'I  N  P  U  T'!$B$1='Data HANDS OFF'!$B$15),T$50,
  IF(AND('I  N  P  U  T'!$A$1=$A$15,'I  N  P  U  T'!$B$1='Data HANDS OFF'!$B$16),T$80,
  IF(AND('I  N  P  U  T'!$A$1=$A$18,'I  N  P  U  T'!$B$1='Data HANDS OFF'!$B$18),T$110,
  IF(AND('I  N  P  U  T'!$A$1=$A$21,'I  N  P  U  T'!$B$1='Data HANDS OFF'!$B$21),T$140,
  IF(AND('I  N  P  U  T'!$A$1=$A$24,'I  N  P  U  T'!$B$1='Data HANDS OFF'!$B$24),T$170)))))</f>
        <v>0</v>
      </c>
      <c r="U21" s="44" t="b">
        <f>IF(AND('I  N  P  U  T'!$A$1=$A$15,'I  N  P  U  T'!$B$1='Data HANDS OFF'!$B$15),U$50,
  IF(AND('I  N  P  U  T'!$A$1=$A$15,'I  N  P  U  T'!$B$1='Data HANDS OFF'!$B$16),U$80,
  IF(AND('I  N  P  U  T'!$A$1=$A$18,'I  N  P  U  T'!$B$1='Data HANDS OFF'!$B$18),U$110,
  IF(AND('I  N  P  U  T'!$A$1=$A$21,'I  N  P  U  T'!$B$1='Data HANDS OFF'!$B$21),U$140,
  IF(AND('I  N  P  U  T'!$A$1=$A$24,'I  N  P  U  T'!$B$1='Data HANDS OFF'!$B$24),U$170)))))</f>
        <v>0</v>
      </c>
      <c r="W21" s="20">
        <v>19</v>
      </c>
      <c r="X21" s="30" t="b">
        <f>IF(AND('I  N  P  U  T'!$A$1=$A$15,'I  N  P  U  T'!$B$1='Data HANDS OFF'!$B$15),X$50,
  IF(AND('I  N  P  U  T'!$A$1=$A$15,'I  N  P  U  T'!$B$1='Data HANDS OFF'!$B$16),X$80,
  IF(AND('I  N  P  U  T'!$A$1=$A$18,'I  N  P  U  T'!$B$1='Data HANDS OFF'!$B$18),X$110,
  IF(AND('I  N  P  U  T'!$A$1=$A$21,'I  N  P  U  T'!$B$1='Data HANDS OFF'!$B$21),X$140,
  IF(AND('I  N  P  U  T'!$A$1=$A$24,'I  N  P  U  T'!$B$1='Data HANDS OFF'!$B$24),X$170
)))))</f>
        <v>0</v>
      </c>
      <c r="Y21" s="30" t="b">
        <f>IF(AND('I  N  P  U  T'!$A$1=$A$15,'I  N  P  U  T'!$B$1='Data HANDS OFF'!$B$15),Y$50,
  IF(AND('I  N  P  U  T'!$A$1=$A$15,'I  N  P  U  T'!$B$1='Data HANDS OFF'!$B$16),Y$80,
  IF(AND('I  N  P  U  T'!$A$1=$A$18,'I  N  P  U  T'!$B$1='Data HANDS OFF'!$B$18),Y$110,
  IF(AND('I  N  P  U  T'!$A$1=$A$21,'I  N  P  U  T'!$B$1='Data HANDS OFF'!$B$21),Y$140,
  IF(AND('I  N  P  U  T'!$A$1=$A$24,'I  N  P  U  T'!$B$1='Data HANDS OFF'!$B$24),Y$170)))))</f>
        <v>0</v>
      </c>
      <c r="AC21" s="20">
        <v>19</v>
      </c>
      <c r="AD21" s="46" t="str">
        <f t="shared" si="0"/>
        <v>Modul-Niveau ↓</v>
      </c>
      <c r="AI21" s="30" t="s">
        <v>42</v>
      </c>
      <c r="AK21" s="43" t="str">
        <f xml:space="preserve"> IF('Data HANDS OFF'!$A$67="DE","Sonstiges","Other")</f>
        <v>Sonstiges</v>
      </c>
    </row>
    <row r="22" spans="1:37" x14ac:dyDescent="0.35">
      <c r="A22" s="65"/>
      <c r="B22" s="65"/>
      <c r="C22" s="65" t="str">
        <f>IF(B22="","",("Typ "&amp; A21 &amp; "/"&amp;B22))</f>
        <v/>
      </c>
      <c r="F22" s="43" t="s">
        <v>40</v>
      </c>
      <c r="G22" s="23"/>
      <c r="J22" s="20">
        <v>20</v>
      </c>
      <c r="K22" s="44" t="b">
        <f>IF(AND('I  N  P  U  T'!$A$1=$A$15,'I  N  P  U  T'!$B$1='Data HANDS OFF'!$B$15),K$51,
  IF(AND('I  N  P  U  T'!$A$1=$A$15,'I  N  P  U  T'!$B$1='Data HANDS OFF'!$B$16),K$81,
  IF(AND('I  N  P  U  T'!$A$1=$A$18,'I  N  P  U  T'!$B$1='Data HANDS OFF'!$B$18),K$111,
  IF(AND('I  N  P  U  T'!$A$1=$A$21,'I  N  P  U  T'!$B$1='Data HANDS OFF'!$B$21),K$141,
  IF(AND('I  N  P  U  T'!$A$1=$A$24,'I  N  P  U  T'!$B$1='Data HANDS OFF'!$B$24),K$171)))))</f>
        <v>0</v>
      </c>
      <c r="M22" s="44" t="b">
        <f>IF(AND('I  N  P  U  T'!$A$1=$A$15,'I  N  P  U  T'!$B$1='Data HANDS OFF'!$B$15),M$51,
  IF(AND('I  N  P  U  T'!$A$1=$A$15,'I  N  P  U  T'!$B$1='Data HANDS OFF'!$B$16),M$81,
  IF(AND('I  N  P  U  T'!$A$1=$A$18,'I  N  P  U  T'!$B$1='Data HANDS OFF'!$B$18),M$111,
  IF(AND('I  N  P  U  T'!$A$1=$A$21,'I  N  P  U  T'!$B$1='Data HANDS OFF'!$B$21),M$141,
  IF(AND('I  N  P  U  T'!$A$1=$A$24,'I  N  P  U  T'!$B$1='Data HANDS OFF'!$B$24),M$171)))))</f>
        <v>0</v>
      </c>
      <c r="N22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2" s="44" t="b">
        <f>IF(AND('I  N  P  U  T'!$A$1=$A$15,'I  N  P  U  T'!$B$1='Data HANDS OFF'!$B$15),O$51,
  IF(AND('I  N  P  U  T'!$A$1=$A$15,'I  N  P  U  T'!$B$1='Data HANDS OFF'!$B$16),O$81,
  IF(AND('I  N  P  U  T'!$A$1=$A$18,'I  N  P  U  T'!$B$1='Data HANDS OFF'!$B$18),O$111,
  IF(AND('I  N  P  U  T'!$A$1=$A$21,'I  N  P  U  T'!$B$1='Data HANDS OFF'!$B$21),O$141,
  IF(AND('I  N  P  U  T'!$A$1=$A$24,'I  N  P  U  T'!$B$1='Data HANDS OFF'!$B$24),O$171)))))</f>
        <v>0</v>
      </c>
      <c r="P22" s="44" t="b">
        <f>IF(AND('I  N  P  U  T'!$A$1=$A$15,'I  N  P  U  T'!$B$1='Data HANDS OFF'!$B$15),P$51,
  IF(AND('I  N  P  U  T'!$A$1=$A$15,'I  N  P  U  T'!$B$1='Data HANDS OFF'!$B$16),P$81,
  IF(AND('I  N  P  U  T'!$A$1=$A$18,'I  N  P  U  T'!$B$1='Data HANDS OFF'!$B$18),P$111,
  IF(AND('I  N  P  U  T'!$A$1=$A$21,'I  N  P  U  T'!$B$1='Data HANDS OFF'!$B$21),P$141,
  IF(AND('I  N  P  U  T'!$A$1=$A$24,'I  N  P  U  T'!$B$1='Data HANDS OFF'!$B$24),P$171)))))</f>
        <v>0</v>
      </c>
      <c r="Q22" s="44" t="b">
        <f>IF(AND('I  N  P  U  T'!$A$1=$A$15,'I  N  P  U  T'!$B$1='Data HANDS OFF'!$B$15),Q$51,
  IF(AND('I  N  P  U  T'!$A$1=$A$15,'I  N  P  U  T'!$B$1='Data HANDS OFF'!$B$16),Q$81,
  IF(AND('I  N  P  U  T'!$A$1=$A$18,'I  N  P  U  T'!$B$1='Data HANDS OFF'!$B$18),Q$111,
  IF(AND('I  N  P  U  T'!$A$1=$A$21,'I  N  P  U  T'!$B$1='Data HANDS OFF'!$B$21),Q$141,
  IF(AND('I  N  P  U  T'!$A$1=$A$24,'I  N  P  U  T'!$B$1='Data HANDS OFF'!$B$24),Q$171)))))</f>
        <v>0</v>
      </c>
      <c r="R22" s="44" t="b">
        <f>IF(AND('I  N  P  U  T'!$A$1=$A$15,'I  N  P  U  T'!$B$1='Data HANDS OFF'!$B$15),R$51,
  IF(AND('I  N  P  U  T'!$A$1=$A$15,'I  N  P  U  T'!$B$1='Data HANDS OFF'!$B$16),R$81,
  IF(AND('I  N  P  U  T'!$A$1=$A$18,'I  N  P  U  T'!$B$1='Data HANDS OFF'!$B$18),R$111,
  IF(AND('I  N  P  U  T'!$A$1=$A$21,'I  N  P  U  T'!$B$1='Data HANDS OFF'!$B$21),R$141,
  IF(AND('I  N  P  U  T'!$A$1=$A$24,'I  N  P  U  T'!$B$1='Data HANDS OFF'!$B$24),R$171)))))</f>
        <v>0</v>
      </c>
      <c r="S22" s="44" t="b">
        <f>IF(AND('I  N  P  U  T'!$A$1=$A$15,'I  N  P  U  T'!$B$1='Data HANDS OFF'!$B$15),S$51,
  IF(AND('I  N  P  U  T'!$A$1=$A$15,'I  N  P  U  T'!$B$1='Data HANDS OFF'!$B$16),S$81,
  IF(AND('I  N  P  U  T'!$A$1=$A$18,'I  N  P  U  T'!$B$1='Data HANDS OFF'!$B$18),S$111,
  IF(AND('I  N  P  U  T'!$A$1=$A$21,'I  N  P  U  T'!$B$1='Data HANDS OFF'!$B$21),S$141,
  IF(AND('I  N  P  U  T'!$A$1=$A$24,'I  N  P  U  T'!$B$1='Data HANDS OFF'!$B$24),S$171)))))</f>
        <v>0</v>
      </c>
      <c r="T22" s="44" t="b">
        <f>IF(AND('I  N  P  U  T'!$A$1=$A$15,'I  N  P  U  T'!$B$1='Data HANDS OFF'!$B$15),T$51,
  IF(AND('I  N  P  U  T'!$A$1=$A$15,'I  N  P  U  T'!$B$1='Data HANDS OFF'!$B$16),T$81,
  IF(AND('I  N  P  U  T'!$A$1=$A$18,'I  N  P  U  T'!$B$1='Data HANDS OFF'!$B$18),T$111,
  IF(AND('I  N  P  U  T'!$A$1=$A$21,'I  N  P  U  T'!$B$1='Data HANDS OFF'!$B$21),T$141,
  IF(AND('I  N  P  U  T'!$A$1=$A$24,'I  N  P  U  T'!$B$1='Data HANDS OFF'!$B$24),T$171)))))</f>
        <v>0</v>
      </c>
      <c r="U22" s="44" t="b">
        <f>IF(AND('I  N  P  U  T'!$A$1=$A$15,'I  N  P  U  T'!$B$1='Data HANDS OFF'!$B$15),U$51,
  IF(AND('I  N  P  U  T'!$A$1=$A$15,'I  N  P  U  T'!$B$1='Data HANDS OFF'!$B$16),U$81,
  IF(AND('I  N  P  U  T'!$A$1=$A$18,'I  N  P  U  T'!$B$1='Data HANDS OFF'!$B$18),U$111,
  IF(AND('I  N  P  U  T'!$A$1=$A$21,'I  N  P  U  T'!$B$1='Data HANDS OFF'!$B$21),U$141,
  IF(AND('I  N  P  U  T'!$A$1=$A$24,'I  N  P  U  T'!$B$1='Data HANDS OFF'!$B$24),U$171)))))</f>
        <v>0</v>
      </c>
      <c r="W22" s="20">
        <v>20</v>
      </c>
      <c r="X22" s="30" t="b">
        <f>IF(AND('I  N  P  U  T'!$A$1=$A$15,'I  N  P  U  T'!$B$1='Data HANDS OFF'!$B$15),X$51,
  IF(AND('I  N  P  U  T'!$A$1=$A$15,'I  N  P  U  T'!$B$1='Data HANDS OFF'!$B$16),X$81,
  IF(AND('I  N  P  U  T'!$A$1=$A$18,'I  N  P  U  T'!$B$1='Data HANDS OFF'!$B$18),X$111,
  IF(AND('I  N  P  U  T'!$A$1=$A$21,'I  N  P  U  T'!$B$1='Data HANDS OFF'!$B$21),X$141,
  IF(AND('I  N  P  U  T'!$A$1=$A$24,'I  N  P  U  T'!$B$1='Data HANDS OFF'!$B$24),X$171
)))))</f>
        <v>0</v>
      </c>
      <c r="Y22" s="30" t="b">
        <f>IF(AND('I  N  P  U  T'!$A$1=$A$15,'I  N  P  U  T'!$B$1='Data HANDS OFF'!$B$15),Y$51,
  IF(AND('I  N  P  U  T'!$A$1=$A$15,'I  N  P  U  T'!$B$1='Data HANDS OFF'!$B$16),Y$81,
  IF(AND('I  N  P  U  T'!$A$1=$A$18,'I  N  P  U  T'!$B$1='Data HANDS OFF'!$B$18),Y$111,
  IF(AND('I  N  P  U  T'!$A$1=$A$21,'I  N  P  U  T'!$B$1='Data HANDS OFF'!$B$21),Y$141,
  IF(AND('I  N  P  U  T'!$A$1=$A$24,'I  N  P  U  T'!$B$1='Data HANDS OFF'!$B$24),Y$171)))))</f>
        <v>0</v>
      </c>
      <c r="AC22" s="20">
        <v>20</v>
      </c>
      <c r="AD22" s="46" t="str">
        <f t="shared" si="0"/>
        <v>Credits für bestandenes Moduls</v>
      </c>
      <c r="AI22" s="30" t="s">
        <v>44</v>
      </c>
    </row>
    <row r="23" spans="1:37" x14ac:dyDescent="0.35">
      <c r="A23" s="65"/>
      <c r="B23" s="65"/>
      <c r="C23" s="65" t="str">
        <f>IF(B23="","",("Typ "&amp; A21 &amp; "/"&amp;B23))</f>
        <v/>
      </c>
      <c r="F23" s="43" t="s">
        <v>39</v>
      </c>
      <c r="G23" s="23"/>
      <c r="J23" s="20">
        <v>21</v>
      </c>
      <c r="K23" s="44" t="b">
        <f>IF(AND('I  N  P  U  T'!$A$1=$A$15,'I  N  P  U  T'!$B$1='Data HANDS OFF'!$B$15),K$52,
  IF(AND('I  N  P  U  T'!$A$1=$A$15,'I  N  P  U  T'!$B$1='Data HANDS OFF'!$B$16),K$82,
  IF(AND('I  N  P  U  T'!$A$1=$A$18,'I  N  P  U  T'!$B$1='Data HANDS OFF'!$B$18),K$112,
  IF(AND('I  N  P  U  T'!$A$1=$A$21,'I  N  P  U  T'!$B$1='Data HANDS OFF'!$B$21),K$142,
  IF(AND('I  N  P  U  T'!$A$1=$A$24,'I  N  P  U  T'!$B$1='Data HANDS OFF'!$B$24),K$172)))))</f>
        <v>0</v>
      </c>
      <c r="M23" s="44" t="b">
        <f>IF(AND('I  N  P  U  T'!$A$1=$A$15,'I  N  P  U  T'!$B$1='Data HANDS OFF'!$B$15),M$52,
  IF(AND('I  N  P  U  T'!$A$1=$A$15,'I  N  P  U  T'!$B$1='Data HANDS OFF'!$B$16),M$82,
  IF(AND('I  N  P  U  T'!$A$1=$A$18,'I  N  P  U  T'!$B$1='Data HANDS OFF'!$B$18),M$112,
  IF(AND('I  N  P  U  T'!$A$1=$A$21,'I  N  P  U  T'!$B$1='Data HANDS OFF'!$B$21),M$142,
  IF(AND('I  N  P  U  T'!$A$1=$A$24,'I  N  P  U  T'!$B$1='Data HANDS OFF'!$B$24),M$172)))))</f>
        <v>0</v>
      </c>
      <c r="N23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3" s="44" t="b">
        <f>IF(AND('I  N  P  U  T'!$A$1=$A$15,'I  N  P  U  T'!$B$1='Data HANDS OFF'!$B$15),O$52,
  IF(AND('I  N  P  U  T'!$A$1=$A$15,'I  N  P  U  T'!$B$1='Data HANDS OFF'!$B$16),O$82,
  IF(AND('I  N  P  U  T'!$A$1=$A$18,'I  N  P  U  T'!$B$1='Data HANDS OFF'!$B$18),O$112,
  IF(AND('I  N  P  U  T'!$A$1=$A$21,'I  N  P  U  T'!$B$1='Data HANDS OFF'!$B$21),O$142,
  IF(AND('I  N  P  U  T'!$A$1=$A$24,'I  N  P  U  T'!$B$1='Data HANDS OFF'!$B$24),O$172)))))</f>
        <v>0</v>
      </c>
      <c r="P23" s="44" t="b">
        <f>IF(AND('I  N  P  U  T'!$A$1=$A$15,'I  N  P  U  T'!$B$1='Data HANDS OFF'!$B$15),P$52,
  IF(AND('I  N  P  U  T'!$A$1=$A$15,'I  N  P  U  T'!$B$1='Data HANDS OFF'!$B$16),P$82,
  IF(AND('I  N  P  U  T'!$A$1=$A$18,'I  N  P  U  T'!$B$1='Data HANDS OFF'!$B$18),P$112,
  IF(AND('I  N  P  U  T'!$A$1=$A$21,'I  N  P  U  T'!$B$1='Data HANDS OFF'!$B$21),P$142,
  IF(AND('I  N  P  U  T'!$A$1=$A$24,'I  N  P  U  T'!$B$1='Data HANDS OFF'!$B$24),P$172)))))</f>
        <v>0</v>
      </c>
      <c r="Q23" s="44" t="b">
        <f>IF(AND('I  N  P  U  T'!$A$1=$A$15,'I  N  P  U  T'!$B$1='Data HANDS OFF'!$B$15),Q$52,
  IF(AND('I  N  P  U  T'!$A$1=$A$15,'I  N  P  U  T'!$B$1='Data HANDS OFF'!$B$16),Q$82,
  IF(AND('I  N  P  U  T'!$A$1=$A$18,'I  N  P  U  T'!$B$1='Data HANDS OFF'!$B$18),Q$112,
  IF(AND('I  N  P  U  T'!$A$1=$A$21,'I  N  P  U  T'!$B$1='Data HANDS OFF'!$B$21),Q$142,
  IF(AND('I  N  P  U  T'!$A$1=$A$24,'I  N  P  U  T'!$B$1='Data HANDS OFF'!$B$24),Q$172)))))</f>
        <v>0</v>
      </c>
      <c r="R23" s="44" t="b">
        <f>IF(AND('I  N  P  U  T'!$A$1=$A$15,'I  N  P  U  T'!$B$1='Data HANDS OFF'!$B$15),R$52,
  IF(AND('I  N  P  U  T'!$A$1=$A$15,'I  N  P  U  T'!$B$1='Data HANDS OFF'!$B$16),R$82,
  IF(AND('I  N  P  U  T'!$A$1=$A$18,'I  N  P  U  T'!$B$1='Data HANDS OFF'!$B$18),R$112,
  IF(AND('I  N  P  U  T'!$A$1=$A$21,'I  N  P  U  T'!$B$1='Data HANDS OFF'!$B$21),R$142,
  IF(AND('I  N  P  U  T'!$A$1=$A$24,'I  N  P  U  T'!$B$1='Data HANDS OFF'!$B$24),R$172)))))</f>
        <v>0</v>
      </c>
      <c r="S23" s="44" t="b">
        <f>IF(AND('I  N  P  U  T'!$A$1=$A$15,'I  N  P  U  T'!$B$1='Data HANDS OFF'!$B$15),S$52,
  IF(AND('I  N  P  U  T'!$A$1=$A$15,'I  N  P  U  T'!$B$1='Data HANDS OFF'!$B$16),S$82,
  IF(AND('I  N  P  U  T'!$A$1=$A$18,'I  N  P  U  T'!$B$1='Data HANDS OFF'!$B$18),S$112,
  IF(AND('I  N  P  U  T'!$A$1=$A$21,'I  N  P  U  T'!$B$1='Data HANDS OFF'!$B$21),S$142,
  IF(AND('I  N  P  U  T'!$A$1=$A$24,'I  N  P  U  T'!$B$1='Data HANDS OFF'!$B$24),S$172)))))</f>
        <v>0</v>
      </c>
      <c r="T23" s="44" t="b">
        <f>IF(AND('I  N  P  U  T'!$A$1=$A$15,'I  N  P  U  T'!$B$1='Data HANDS OFF'!$B$15),T$52,
  IF(AND('I  N  P  U  T'!$A$1=$A$15,'I  N  P  U  T'!$B$1='Data HANDS OFF'!$B$16),T$82,
  IF(AND('I  N  P  U  T'!$A$1=$A$18,'I  N  P  U  T'!$B$1='Data HANDS OFF'!$B$18),T$112,
  IF(AND('I  N  P  U  T'!$A$1=$A$21,'I  N  P  U  T'!$B$1='Data HANDS OFF'!$B$21),T$142,
  IF(AND('I  N  P  U  T'!$A$1=$A$24,'I  N  P  U  T'!$B$1='Data HANDS OFF'!$B$24),T$172)))))</f>
        <v>0</v>
      </c>
      <c r="U23" s="44" t="b">
        <f>IF(AND('I  N  P  U  T'!$A$1=$A$15,'I  N  P  U  T'!$B$1='Data HANDS OFF'!$B$15),U$52,
  IF(AND('I  N  P  U  T'!$A$1=$A$15,'I  N  P  U  T'!$B$1='Data HANDS OFF'!$B$16),U$82,
  IF(AND('I  N  P  U  T'!$A$1=$A$18,'I  N  P  U  T'!$B$1='Data HANDS OFF'!$B$18),U$112,
  IF(AND('I  N  P  U  T'!$A$1=$A$21,'I  N  P  U  T'!$B$1='Data HANDS OFF'!$B$21),U$142,
  IF(AND('I  N  P  U  T'!$A$1=$A$24,'I  N  P  U  T'!$B$1='Data HANDS OFF'!$B$24),U$172)))))</f>
        <v>0</v>
      </c>
      <c r="W23" s="20">
        <v>21</v>
      </c>
      <c r="X23" s="30" t="b">
        <f>IF(AND('I  N  P  U  T'!$A$1=$A$15,'I  N  P  U  T'!$B$1='Data HANDS OFF'!$B$15),X$52,
  IF(AND('I  N  P  U  T'!$A$1=$A$15,'I  N  P  U  T'!$B$1='Data HANDS OFF'!$B$16),X$82,
  IF(AND('I  N  P  U  T'!$A$1=$A$18,'I  N  P  U  T'!$B$1='Data HANDS OFF'!$B$18),X$112,
  IF(AND('I  N  P  U  T'!$A$1=$A$21,'I  N  P  U  T'!$B$1='Data HANDS OFF'!$B$21),X$142,
  IF(AND('I  N  P  U  T'!$A$1=$A$24,'I  N  P  U  T'!$B$1='Data HANDS OFF'!$B$24),X$172
)))))</f>
        <v>0</v>
      </c>
      <c r="Y23" s="30" t="b">
        <f>IF(AND('I  N  P  U  T'!$A$1=$A$15,'I  N  P  U  T'!$B$1='Data HANDS OFF'!$B$15),Y$52,
  IF(AND('I  N  P  U  T'!$A$1=$A$15,'I  N  P  U  T'!$B$1='Data HANDS OFF'!$B$16),Y$82,
  IF(AND('I  N  P  U  T'!$A$1=$A$18,'I  N  P  U  T'!$B$1='Data HANDS OFF'!$B$18),Y$112,
  IF(AND('I  N  P  U  T'!$A$1=$A$21,'I  N  P  U  T'!$B$1='Data HANDS OFF'!$B$21),Y$142,
  IF(AND('I  N  P  U  T'!$A$1=$A$24,'I  N  P  U  T'!$B$1='Data HANDS OFF'!$B$24),Y$172)))))</f>
        <v>0</v>
      </c>
      <c r="AC23" s="20">
        <v>21</v>
      </c>
      <c r="AD23" s="46" t="str">
        <f t="shared" si="0"/>
        <v>Modulendnote ↓</v>
      </c>
      <c r="AI23" s="30" t="s">
        <v>43</v>
      </c>
    </row>
    <row r="24" spans="1:37" x14ac:dyDescent="0.35">
      <c r="A24" s="65" t="s">
        <v>218</v>
      </c>
      <c r="B24" s="65" t="s">
        <v>57</v>
      </c>
      <c r="C24" s="65" t="str">
        <f>IF(B24="","",("Typ "&amp; A24 &amp; "/"&amp;B24))</f>
        <v>Typ BSc Biologie/FPSO BSc Bio 2012</v>
      </c>
      <c r="F24" s="43" t="s">
        <v>41</v>
      </c>
      <c r="G24" s="23"/>
      <c r="J24" s="20">
        <v>22</v>
      </c>
      <c r="K24" s="44" t="b">
        <f>IF(AND('I  N  P  U  T'!$A$1=$A$15,'I  N  P  U  T'!$B$1='Data HANDS OFF'!$B$15),K$53,
  IF(AND('I  N  P  U  T'!$A$1=$A$15,'I  N  P  U  T'!$B$1='Data HANDS OFF'!$B$16),K$83,
  IF(AND('I  N  P  U  T'!$A$1=$A$18,'I  N  P  U  T'!$B$1='Data HANDS OFF'!$B$18),K$113,
  IF(AND('I  N  P  U  T'!$A$1=$A$21,'I  N  P  U  T'!$B$1='Data HANDS OFF'!$B$21),K$143,
  IF(AND('I  N  P  U  T'!$A$1=$A$24,'I  N  P  U  T'!$B$1='Data HANDS OFF'!$B$24),K$173)))))</f>
        <v>0</v>
      </c>
      <c r="M24" s="44" t="b">
        <f>IF(AND('I  N  P  U  T'!$A$1=$A$15,'I  N  P  U  T'!$B$1='Data HANDS OFF'!$B$15),M$53,
  IF(AND('I  N  P  U  T'!$A$1=$A$15,'I  N  P  U  T'!$B$1='Data HANDS OFF'!$B$16),M$83,
  IF(AND('I  N  P  U  T'!$A$1=$A$18,'I  N  P  U  T'!$B$1='Data HANDS OFF'!$B$18),M$113,
  IF(AND('I  N  P  U  T'!$A$1=$A$21,'I  N  P  U  T'!$B$1='Data HANDS OFF'!$B$21),M$143,
  IF(AND('I  N  P  U  T'!$A$1=$A$24,'I  N  P  U  T'!$B$1='Data HANDS OFF'!$B$24),M$173)))))</f>
        <v>0</v>
      </c>
      <c r="N24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4" s="44" t="b">
        <f>IF(AND('I  N  P  U  T'!$A$1=$A$15,'I  N  P  U  T'!$B$1='Data HANDS OFF'!$B$15),O$53,
  IF(AND('I  N  P  U  T'!$A$1=$A$15,'I  N  P  U  T'!$B$1='Data HANDS OFF'!$B$16),O$83,
  IF(AND('I  N  P  U  T'!$A$1=$A$18,'I  N  P  U  T'!$B$1='Data HANDS OFF'!$B$18),O$113,
  IF(AND('I  N  P  U  T'!$A$1=$A$21,'I  N  P  U  T'!$B$1='Data HANDS OFF'!$B$21),O$143,
  IF(AND('I  N  P  U  T'!$A$1=$A$24,'I  N  P  U  T'!$B$1='Data HANDS OFF'!$B$24),O$173)))))</f>
        <v>0</v>
      </c>
      <c r="P24" s="44" t="b">
        <f>IF(AND('I  N  P  U  T'!$A$1=$A$15,'I  N  P  U  T'!$B$1='Data HANDS OFF'!$B$15),P$53,
  IF(AND('I  N  P  U  T'!$A$1=$A$15,'I  N  P  U  T'!$B$1='Data HANDS OFF'!$B$16),P$83,
  IF(AND('I  N  P  U  T'!$A$1=$A$18,'I  N  P  U  T'!$B$1='Data HANDS OFF'!$B$18),P$113,
  IF(AND('I  N  P  U  T'!$A$1=$A$21,'I  N  P  U  T'!$B$1='Data HANDS OFF'!$B$21),P$143,
  IF(AND('I  N  P  U  T'!$A$1=$A$24,'I  N  P  U  T'!$B$1='Data HANDS OFF'!$B$24),P$173)))))</f>
        <v>0</v>
      </c>
      <c r="Q24" s="44" t="b">
        <f>IF(AND('I  N  P  U  T'!$A$1=$A$15,'I  N  P  U  T'!$B$1='Data HANDS OFF'!$B$15),Q$53,
  IF(AND('I  N  P  U  T'!$A$1=$A$15,'I  N  P  U  T'!$B$1='Data HANDS OFF'!$B$16),Q$83,
  IF(AND('I  N  P  U  T'!$A$1=$A$18,'I  N  P  U  T'!$B$1='Data HANDS OFF'!$B$18),Q$113,
  IF(AND('I  N  P  U  T'!$A$1=$A$21,'I  N  P  U  T'!$B$1='Data HANDS OFF'!$B$21),Q$143,
  IF(AND('I  N  P  U  T'!$A$1=$A$24,'I  N  P  U  T'!$B$1='Data HANDS OFF'!$B$24),Q$173)))))</f>
        <v>0</v>
      </c>
      <c r="R24" s="44" t="b">
        <f>IF(AND('I  N  P  U  T'!$A$1=$A$15,'I  N  P  U  T'!$B$1='Data HANDS OFF'!$B$15),R$53,
  IF(AND('I  N  P  U  T'!$A$1=$A$15,'I  N  P  U  T'!$B$1='Data HANDS OFF'!$B$16),R$83,
  IF(AND('I  N  P  U  T'!$A$1=$A$18,'I  N  P  U  T'!$B$1='Data HANDS OFF'!$B$18),R$113,
  IF(AND('I  N  P  U  T'!$A$1=$A$21,'I  N  P  U  T'!$B$1='Data HANDS OFF'!$B$21),R$143,
  IF(AND('I  N  P  U  T'!$A$1=$A$24,'I  N  P  U  T'!$B$1='Data HANDS OFF'!$B$24),R$173)))))</f>
        <v>0</v>
      </c>
      <c r="S24" s="44" t="b">
        <f>IF(AND('I  N  P  U  T'!$A$1=$A$15,'I  N  P  U  T'!$B$1='Data HANDS OFF'!$B$15),S$53,
  IF(AND('I  N  P  U  T'!$A$1=$A$15,'I  N  P  U  T'!$B$1='Data HANDS OFF'!$B$16),S$83,
  IF(AND('I  N  P  U  T'!$A$1=$A$18,'I  N  P  U  T'!$B$1='Data HANDS OFF'!$B$18),S$113,
  IF(AND('I  N  P  U  T'!$A$1=$A$21,'I  N  P  U  T'!$B$1='Data HANDS OFF'!$B$21),S$143,
  IF(AND('I  N  P  U  T'!$A$1=$A$24,'I  N  P  U  T'!$B$1='Data HANDS OFF'!$B$24),S$173)))))</f>
        <v>0</v>
      </c>
      <c r="T24" s="44" t="b">
        <f>IF(AND('I  N  P  U  T'!$A$1=$A$15,'I  N  P  U  T'!$B$1='Data HANDS OFF'!$B$15),T$53,
  IF(AND('I  N  P  U  T'!$A$1=$A$15,'I  N  P  U  T'!$B$1='Data HANDS OFF'!$B$16),T$83,
  IF(AND('I  N  P  U  T'!$A$1=$A$18,'I  N  P  U  T'!$B$1='Data HANDS OFF'!$B$18),T$113,
  IF(AND('I  N  P  U  T'!$A$1=$A$21,'I  N  P  U  T'!$B$1='Data HANDS OFF'!$B$21),T$143,
  IF(AND('I  N  P  U  T'!$A$1=$A$24,'I  N  P  U  T'!$B$1='Data HANDS OFF'!$B$24),T$173)))))</f>
        <v>0</v>
      </c>
      <c r="U24" s="44" t="b">
        <f>IF(AND('I  N  P  U  T'!$A$1=$A$15,'I  N  P  U  T'!$B$1='Data HANDS OFF'!$B$15),U$53,
  IF(AND('I  N  P  U  T'!$A$1=$A$15,'I  N  P  U  T'!$B$1='Data HANDS OFF'!$B$16),U$83,
  IF(AND('I  N  P  U  T'!$A$1=$A$18,'I  N  P  U  T'!$B$1='Data HANDS OFF'!$B$18),U$113,
  IF(AND('I  N  P  U  T'!$A$1=$A$21,'I  N  P  U  T'!$B$1='Data HANDS OFF'!$B$21),U$143,
  IF(AND('I  N  P  U  T'!$A$1=$A$24,'I  N  P  U  T'!$B$1='Data HANDS OFF'!$B$24),U$173)))))</f>
        <v>0</v>
      </c>
      <c r="W24" s="20">
        <v>22</v>
      </c>
      <c r="X24" s="30" t="b">
        <f>IF(AND('I  N  P  U  T'!$A$1=$A$15,'I  N  P  U  T'!$B$1='Data HANDS OFF'!$B$15),X$53,
  IF(AND('I  N  P  U  T'!$A$1=$A$15,'I  N  P  U  T'!$B$1='Data HANDS OFF'!$B$16),X$83,
  IF(AND('I  N  P  U  T'!$A$1=$A$18,'I  N  P  U  T'!$B$1='Data HANDS OFF'!$B$18),X$113,
  IF(AND('I  N  P  U  T'!$A$1=$A$21,'I  N  P  U  T'!$B$1='Data HANDS OFF'!$B$21),X$143,
  IF(AND('I  N  P  U  T'!$A$1=$A$24,'I  N  P  U  T'!$B$1='Data HANDS OFF'!$B$24),X$173
)))))</f>
        <v>0</v>
      </c>
      <c r="Y24" s="30" t="b">
        <f>IF(AND('I  N  P  U  T'!$A$1=$A$15,'I  N  P  U  T'!$B$1='Data HANDS OFF'!$B$15),Y$53,
  IF(AND('I  N  P  U  T'!$A$1=$A$15,'I  N  P  U  T'!$B$1='Data HANDS OFF'!$B$16),Y$83,
  IF(AND('I  N  P  U  T'!$A$1=$A$18,'I  N  P  U  T'!$B$1='Data HANDS OFF'!$B$18),Y$113,
  IF(AND('I  N  P  U  T'!$A$1=$A$21,'I  N  P  U  T'!$B$1='Data HANDS OFF'!$B$21),Y$143,
  IF(AND('I  N  P  U  T'!$A$1=$A$24,'I  N  P  U  T'!$B$1='Data HANDS OFF'!$B$24),Y$173)))))</f>
        <v>0</v>
      </c>
      <c r="AC24" s="20">
        <v>22</v>
      </c>
      <c r="AD24" s="46" t="str">
        <f t="shared" si="0"/>
        <v>Produkt CP*Note</v>
      </c>
      <c r="AI24" s="30" t="s">
        <v>53</v>
      </c>
    </row>
    <row r="25" spans="1:37" x14ac:dyDescent="0.35">
      <c r="A25" s="65"/>
      <c r="B25" s="65"/>
      <c r="C25" s="65" t="str">
        <f>IF(B25="","",("Typ "&amp; A24 &amp; "/"&amp;B25))</f>
        <v/>
      </c>
      <c r="F25" s="43" t="s">
        <v>42</v>
      </c>
      <c r="G25" s="23"/>
      <c r="J25" s="20">
        <v>23</v>
      </c>
      <c r="K25" s="44" t="b">
        <f>IF(AND('I  N  P  U  T'!$A$1=$A$15,'I  N  P  U  T'!$B$1='Data HANDS OFF'!$B$15),K$54,
  IF(AND('I  N  P  U  T'!$A$1=$A$15,'I  N  P  U  T'!$B$1='Data HANDS OFF'!$B$16),K$84,
  IF(AND('I  N  P  U  T'!$A$1=$A$18,'I  N  P  U  T'!$B$1='Data HANDS OFF'!$B$18),K$114,
  IF(AND('I  N  P  U  T'!$A$1=$A$21,'I  N  P  U  T'!$B$1='Data HANDS OFF'!$B$21),K$144,
  IF(AND('I  N  P  U  T'!$A$1=$A$24,'I  N  P  U  T'!$B$1='Data HANDS OFF'!$B$24),K$174)))))</f>
        <v>0</v>
      </c>
      <c r="M25" s="44" t="b">
        <f>IF(AND('I  N  P  U  T'!$A$1=$A$15,'I  N  P  U  T'!$B$1='Data HANDS OFF'!$B$15),M$54,
  IF(AND('I  N  P  U  T'!$A$1=$A$15,'I  N  P  U  T'!$B$1='Data HANDS OFF'!$B$16),M$84,
  IF(AND('I  N  P  U  T'!$A$1=$A$18,'I  N  P  U  T'!$B$1='Data HANDS OFF'!$B$18),M$114,
  IF(AND('I  N  P  U  T'!$A$1=$A$21,'I  N  P  U  T'!$B$1='Data HANDS OFF'!$B$21),M$144,
  IF(AND('I  N  P  U  T'!$A$1=$A$24,'I  N  P  U  T'!$B$1='Data HANDS OFF'!$B$24),M$174)))))</f>
        <v>0</v>
      </c>
      <c r="N25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5" s="44" t="b">
        <f>IF(AND('I  N  P  U  T'!$A$1=$A$15,'I  N  P  U  T'!$B$1='Data HANDS OFF'!$B$15),O$54,
  IF(AND('I  N  P  U  T'!$A$1=$A$15,'I  N  P  U  T'!$B$1='Data HANDS OFF'!$B$16),O$84,
  IF(AND('I  N  P  U  T'!$A$1=$A$18,'I  N  P  U  T'!$B$1='Data HANDS OFF'!$B$18),O$114,
  IF(AND('I  N  P  U  T'!$A$1=$A$21,'I  N  P  U  T'!$B$1='Data HANDS OFF'!$B$21),O$144,
  IF(AND('I  N  P  U  T'!$A$1=$A$24,'I  N  P  U  T'!$B$1='Data HANDS OFF'!$B$24),O$174)))))</f>
        <v>0</v>
      </c>
      <c r="P25" s="44" t="b">
        <f>IF(AND('I  N  P  U  T'!$A$1=$A$15,'I  N  P  U  T'!$B$1='Data HANDS OFF'!$B$15),P$54,
  IF(AND('I  N  P  U  T'!$A$1=$A$15,'I  N  P  U  T'!$B$1='Data HANDS OFF'!$B$16),P$84,
  IF(AND('I  N  P  U  T'!$A$1=$A$18,'I  N  P  U  T'!$B$1='Data HANDS OFF'!$B$18),P$114,
  IF(AND('I  N  P  U  T'!$A$1=$A$21,'I  N  P  U  T'!$B$1='Data HANDS OFF'!$B$21),P$144,
  IF(AND('I  N  P  U  T'!$A$1=$A$24,'I  N  P  U  T'!$B$1='Data HANDS OFF'!$B$24),P$174)))))</f>
        <v>0</v>
      </c>
      <c r="Q25" s="44" t="b">
        <f>IF(AND('I  N  P  U  T'!$A$1=$A$15,'I  N  P  U  T'!$B$1='Data HANDS OFF'!$B$15),Q$54,
  IF(AND('I  N  P  U  T'!$A$1=$A$15,'I  N  P  U  T'!$B$1='Data HANDS OFF'!$B$16),Q$84,
  IF(AND('I  N  P  U  T'!$A$1=$A$18,'I  N  P  U  T'!$B$1='Data HANDS OFF'!$B$18),Q$114,
  IF(AND('I  N  P  U  T'!$A$1=$A$21,'I  N  P  U  T'!$B$1='Data HANDS OFF'!$B$21),Q$144,
  IF(AND('I  N  P  U  T'!$A$1=$A$24,'I  N  P  U  T'!$B$1='Data HANDS OFF'!$B$24),Q$174)))))</f>
        <v>0</v>
      </c>
      <c r="R25" s="44" t="b">
        <f>IF(AND('I  N  P  U  T'!$A$1=$A$15,'I  N  P  U  T'!$B$1='Data HANDS OFF'!$B$15),R$54,
  IF(AND('I  N  P  U  T'!$A$1=$A$15,'I  N  P  U  T'!$B$1='Data HANDS OFF'!$B$16),R$84,
  IF(AND('I  N  P  U  T'!$A$1=$A$18,'I  N  P  U  T'!$B$1='Data HANDS OFF'!$B$18),R$114,
  IF(AND('I  N  P  U  T'!$A$1=$A$21,'I  N  P  U  T'!$B$1='Data HANDS OFF'!$B$21),R$144,
  IF(AND('I  N  P  U  T'!$A$1=$A$24,'I  N  P  U  T'!$B$1='Data HANDS OFF'!$B$24),R$174)))))</f>
        <v>0</v>
      </c>
      <c r="S25" s="44" t="b">
        <f>IF(AND('I  N  P  U  T'!$A$1=$A$15,'I  N  P  U  T'!$B$1='Data HANDS OFF'!$B$15),S$54,
  IF(AND('I  N  P  U  T'!$A$1=$A$15,'I  N  P  U  T'!$B$1='Data HANDS OFF'!$B$16),S$84,
  IF(AND('I  N  P  U  T'!$A$1=$A$18,'I  N  P  U  T'!$B$1='Data HANDS OFF'!$B$18),S$114,
  IF(AND('I  N  P  U  T'!$A$1=$A$21,'I  N  P  U  T'!$B$1='Data HANDS OFF'!$B$21),S$144,
  IF(AND('I  N  P  U  T'!$A$1=$A$24,'I  N  P  U  T'!$B$1='Data HANDS OFF'!$B$24),S$174)))))</f>
        <v>0</v>
      </c>
      <c r="T25" s="44" t="b">
        <f>IF(AND('I  N  P  U  T'!$A$1=$A$15,'I  N  P  U  T'!$B$1='Data HANDS OFF'!$B$15),T$54,
  IF(AND('I  N  P  U  T'!$A$1=$A$15,'I  N  P  U  T'!$B$1='Data HANDS OFF'!$B$16),T$84,
  IF(AND('I  N  P  U  T'!$A$1=$A$18,'I  N  P  U  T'!$B$1='Data HANDS OFF'!$B$18),T$114,
  IF(AND('I  N  P  U  T'!$A$1=$A$21,'I  N  P  U  T'!$B$1='Data HANDS OFF'!$B$21),T$144,
  IF(AND('I  N  P  U  T'!$A$1=$A$24,'I  N  P  U  T'!$B$1='Data HANDS OFF'!$B$24),T$174)))))</f>
        <v>0</v>
      </c>
      <c r="U25" s="44" t="b">
        <f>IF(AND('I  N  P  U  T'!$A$1=$A$15,'I  N  P  U  T'!$B$1='Data HANDS OFF'!$B$15),U$54,
  IF(AND('I  N  P  U  T'!$A$1=$A$15,'I  N  P  U  T'!$B$1='Data HANDS OFF'!$B$16),U$84,
  IF(AND('I  N  P  U  T'!$A$1=$A$18,'I  N  P  U  T'!$B$1='Data HANDS OFF'!$B$18),U$114,
  IF(AND('I  N  P  U  T'!$A$1=$A$21,'I  N  P  U  T'!$B$1='Data HANDS OFF'!$B$21),U$144,
  IF(AND('I  N  P  U  T'!$A$1=$A$24,'I  N  P  U  T'!$B$1='Data HANDS OFF'!$B$24),U$174)))))</f>
        <v>0</v>
      </c>
      <c r="W25" s="20">
        <v>23</v>
      </c>
      <c r="X25" s="30" t="b">
        <f>IF(AND('I  N  P  U  T'!$A$1=$A$15,'I  N  P  U  T'!$B$1='Data HANDS OFF'!$B$15),X$54,
  IF(AND('I  N  P  U  T'!$A$1=$A$15,'I  N  P  U  T'!$B$1='Data HANDS OFF'!$B$16),X$84,
  IF(AND('I  N  P  U  T'!$A$1=$A$18,'I  N  P  U  T'!$B$1='Data HANDS OFF'!$B$18),X$114,
  IF(AND('I  N  P  U  T'!$A$1=$A$21,'I  N  P  U  T'!$B$1='Data HANDS OFF'!$B$21),X$144,
  IF(AND('I  N  P  U  T'!$A$1=$A$24,'I  N  P  U  T'!$B$1='Data HANDS OFF'!$B$24),X$174
)))))</f>
        <v>0</v>
      </c>
      <c r="Y25" s="30" t="b">
        <f>IF(AND('I  N  P  U  T'!$A$1=$A$15,'I  N  P  U  T'!$B$1='Data HANDS OFF'!$B$15),Y$54,
  IF(AND('I  N  P  U  T'!$A$1=$A$15,'I  N  P  U  T'!$B$1='Data HANDS OFF'!$B$16),Y$84,
  IF(AND('I  N  P  U  T'!$A$1=$A$18,'I  N  P  U  T'!$B$1='Data HANDS OFF'!$B$18),Y$114,
  IF(AND('I  N  P  U  T'!$A$1=$A$21,'I  N  P  U  T'!$B$1='Data HANDS OFF'!$B$21),Y$144,
  IF(AND('I  N  P  U  T'!$A$1=$A$24,'I  N  P  U  T'!$B$1='Data HANDS OFF'!$B$24),Y$174)))))</f>
        <v>0</v>
      </c>
      <c r="AC25" s="20">
        <v>23</v>
      </c>
      <c r="AD25" s="46">
        <f t="shared" si="0"/>
        <v>0</v>
      </c>
      <c r="AI25" s="30" t="s">
        <v>54</v>
      </c>
    </row>
    <row r="26" spans="1:37" x14ac:dyDescent="0.35">
      <c r="A26" s="65"/>
      <c r="B26" s="65"/>
      <c r="C26" s="65" t="str">
        <f>IF(B26="","",("Typ "&amp; A24 &amp; "/"&amp;B26))</f>
        <v/>
      </c>
      <c r="F26" s="43" t="s">
        <v>44</v>
      </c>
      <c r="G26" s="23"/>
      <c r="J26" s="20">
        <v>24</v>
      </c>
      <c r="K26" s="44" t="b">
        <f>IF(AND('I  N  P  U  T'!$A$1=$A$15,'I  N  P  U  T'!$B$1='Data HANDS OFF'!$B$15),K$55,
  IF(AND('I  N  P  U  T'!$A$1=$A$15,'I  N  P  U  T'!$B$1='Data HANDS OFF'!$B$16),K$85,
  IF(AND('I  N  P  U  T'!$A$1=$A$18,'I  N  P  U  T'!$B$1='Data HANDS OFF'!$B$18),K$115,
  IF(AND('I  N  P  U  T'!$A$1=$A$21,'I  N  P  U  T'!$B$1='Data HANDS OFF'!$B$21),K$145,
  IF(AND('I  N  P  U  T'!$A$1=$A$24,'I  N  P  U  T'!$B$1='Data HANDS OFF'!$B$24),K$175)))))</f>
        <v>0</v>
      </c>
      <c r="M26" s="44" t="b">
        <f>IF(AND('I  N  P  U  T'!$A$1=$A$15,'I  N  P  U  T'!$B$1='Data HANDS OFF'!$B$15),M$55,
  IF(AND('I  N  P  U  T'!$A$1=$A$15,'I  N  P  U  T'!$B$1='Data HANDS OFF'!$B$16),M$85,
  IF(AND('I  N  P  U  T'!$A$1=$A$18,'I  N  P  U  T'!$B$1='Data HANDS OFF'!$B$18),M$115,
  IF(AND('I  N  P  U  T'!$A$1=$A$21,'I  N  P  U  T'!$B$1='Data HANDS OFF'!$B$21),M$145,
  IF(AND('I  N  P  U  T'!$A$1=$A$24,'I  N  P  U  T'!$B$1='Data HANDS OFF'!$B$24),M$175)))))</f>
        <v>0</v>
      </c>
      <c r="N26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6" s="44" t="b">
        <f>IF(AND('I  N  P  U  T'!$A$1=$A$15,'I  N  P  U  T'!$B$1='Data HANDS OFF'!$B$15),O$55,
  IF(AND('I  N  P  U  T'!$A$1=$A$15,'I  N  P  U  T'!$B$1='Data HANDS OFF'!$B$16),O$85,
  IF(AND('I  N  P  U  T'!$A$1=$A$18,'I  N  P  U  T'!$B$1='Data HANDS OFF'!$B$18),O$115,
  IF(AND('I  N  P  U  T'!$A$1=$A$21,'I  N  P  U  T'!$B$1='Data HANDS OFF'!$B$21),O$145,
  IF(AND('I  N  P  U  T'!$A$1=$A$24,'I  N  P  U  T'!$B$1='Data HANDS OFF'!$B$24),O$175)))))</f>
        <v>0</v>
      </c>
      <c r="P26" s="44" t="b">
        <f>IF(AND('I  N  P  U  T'!$A$1=$A$15,'I  N  P  U  T'!$B$1='Data HANDS OFF'!$B$15),P$55,
  IF(AND('I  N  P  U  T'!$A$1=$A$15,'I  N  P  U  T'!$B$1='Data HANDS OFF'!$B$16),P$85,
  IF(AND('I  N  P  U  T'!$A$1=$A$18,'I  N  P  U  T'!$B$1='Data HANDS OFF'!$B$18),P$115,
  IF(AND('I  N  P  U  T'!$A$1=$A$21,'I  N  P  U  T'!$B$1='Data HANDS OFF'!$B$21),P$145,
  IF(AND('I  N  P  U  T'!$A$1=$A$24,'I  N  P  U  T'!$B$1='Data HANDS OFF'!$B$24),P$175)))))</f>
        <v>0</v>
      </c>
      <c r="Q26" s="44" t="b">
        <f>IF(AND('I  N  P  U  T'!$A$1=$A$15,'I  N  P  U  T'!$B$1='Data HANDS OFF'!$B$15),Q$55,
  IF(AND('I  N  P  U  T'!$A$1=$A$15,'I  N  P  U  T'!$B$1='Data HANDS OFF'!$B$16),Q$85,
  IF(AND('I  N  P  U  T'!$A$1=$A$18,'I  N  P  U  T'!$B$1='Data HANDS OFF'!$B$18),Q$115,
  IF(AND('I  N  P  U  T'!$A$1=$A$21,'I  N  P  U  T'!$B$1='Data HANDS OFF'!$B$21),Q$145,
  IF(AND('I  N  P  U  T'!$A$1=$A$24,'I  N  P  U  T'!$B$1='Data HANDS OFF'!$B$24),Q$175)))))</f>
        <v>0</v>
      </c>
      <c r="R26" s="44" t="b">
        <f>IF(AND('I  N  P  U  T'!$A$1=$A$15,'I  N  P  U  T'!$B$1='Data HANDS OFF'!$B$15),R$55,
  IF(AND('I  N  P  U  T'!$A$1=$A$15,'I  N  P  U  T'!$B$1='Data HANDS OFF'!$B$16),R$85,
  IF(AND('I  N  P  U  T'!$A$1=$A$18,'I  N  P  U  T'!$B$1='Data HANDS OFF'!$B$18),R$115,
  IF(AND('I  N  P  U  T'!$A$1=$A$21,'I  N  P  U  T'!$B$1='Data HANDS OFF'!$B$21),R$145,
  IF(AND('I  N  P  U  T'!$A$1=$A$24,'I  N  P  U  T'!$B$1='Data HANDS OFF'!$B$24),R$175)))))</f>
        <v>0</v>
      </c>
      <c r="S26" s="44" t="b">
        <f>IF(AND('I  N  P  U  T'!$A$1=$A$15,'I  N  P  U  T'!$B$1='Data HANDS OFF'!$B$15),S$55,
  IF(AND('I  N  P  U  T'!$A$1=$A$15,'I  N  P  U  T'!$B$1='Data HANDS OFF'!$B$16),S$85,
  IF(AND('I  N  P  U  T'!$A$1=$A$18,'I  N  P  U  T'!$B$1='Data HANDS OFF'!$B$18),S$115,
  IF(AND('I  N  P  U  T'!$A$1=$A$21,'I  N  P  U  T'!$B$1='Data HANDS OFF'!$B$21),S$145,
  IF(AND('I  N  P  U  T'!$A$1=$A$24,'I  N  P  U  T'!$B$1='Data HANDS OFF'!$B$24),S$175)))))</f>
        <v>0</v>
      </c>
      <c r="T26" s="44" t="b">
        <f>IF(AND('I  N  P  U  T'!$A$1=$A$15,'I  N  P  U  T'!$B$1='Data HANDS OFF'!$B$15),T$55,
  IF(AND('I  N  P  U  T'!$A$1=$A$15,'I  N  P  U  T'!$B$1='Data HANDS OFF'!$B$16),T$85,
  IF(AND('I  N  P  U  T'!$A$1=$A$18,'I  N  P  U  T'!$B$1='Data HANDS OFF'!$B$18),T$115,
  IF(AND('I  N  P  U  T'!$A$1=$A$21,'I  N  P  U  T'!$B$1='Data HANDS OFF'!$B$21),T$145,
  IF(AND('I  N  P  U  T'!$A$1=$A$24,'I  N  P  U  T'!$B$1='Data HANDS OFF'!$B$24),T$175)))))</f>
        <v>0</v>
      </c>
      <c r="U26" s="44" t="b">
        <f>IF(AND('I  N  P  U  T'!$A$1=$A$15,'I  N  P  U  T'!$B$1='Data HANDS OFF'!$B$15),U$55,
  IF(AND('I  N  P  U  T'!$A$1=$A$15,'I  N  P  U  T'!$B$1='Data HANDS OFF'!$B$16),U$85,
  IF(AND('I  N  P  U  T'!$A$1=$A$18,'I  N  P  U  T'!$B$1='Data HANDS OFF'!$B$18),U$115,
  IF(AND('I  N  P  U  T'!$A$1=$A$21,'I  N  P  U  T'!$B$1='Data HANDS OFF'!$B$21),U$145,
  IF(AND('I  N  P  U  T'!$A$1=$A$24,'I  N  P  U  T'!$B$1='Data HANDS OFF'!$B$24),U$175)))))</f>
        <v>0</v>
      </c>
      <c r="W26" s="20">
        <v>24</v>
      </c>
      <c r="X26" s="30" t="b">
        <f>IF(AND('I  N  P  U  T'!$A$1=$A$15,'I  N  P  U  T'!$B$1='Data HANDS OFF'!$B$15),X$55,
  IF(AND('I  N  P  U  T'!$A$1=$A$15,'I  N  P  U  T'!$B$1='Data HANDS OFF'!$B$16),X$85,
  IF(AND('I  N  P  U  T'!$A$1=$A$18,'I  N  P  U  T'!$B$1='Data HANDS OFF'!$B$18),X$115,
  IF(AND('I  N  P  U  T'!$A$1=$A$21,'I  N  P  U  T'!$B$1='Data HANDS OFF'!$B$21),X$145,
  IF(AND('I  N  P  U  T'!$A$1=$A$24,'I  N  P  U  T'!$B$1='Data HANDS OFF'!$B$24),X$175
)))))</f>
        <v>0</v>
      </c>
      <c r="Y26" s="30" t="b">
        <f>IF(AND('I  N  P  U  T'!$A$1=$A$15,'I  N  P  U  T'!$B$1='Data HANDS OFF'!$B$15),Y$55,
  IF(AND('I  N  P  U  T'!$A$1=$A$15,'I  N  P  U  T'!$B$1='Data HANDS OFF'!$B$16),Y$85,
  IF(AND('I  N  P  U  T'!$A$1=$A$18,'I  N  P  U  T'!$B$1='Data HANDS OFF'!$B$18),Y$115,
  IF(AND('I  N  P  U  T'!$A$1=$A$21,'I  N  P  U  T'!$B$1='Data HANDS OFF'!$B$21),Y$145,
  IF(AND('I  N  P  U  T'!$A$1=$A$24,'I  N  P  U  T'!$B$1='Data HANDS OFF'!$B$24),Y$175)))))</f>
        <v>0</v>
      </c>
      <c r="AC26" s="20">
        <v>24</v>
      </c>
      <c r="AD26" s="66" t="str">
        <f t="shared" si="0"/>
        <v>Anzhl. regulär vrgshnr. Prfngn eintragen! ↓</v>
      </c>
      <c r="AE26" s="66" t="str">
        <f>IF($A$67=$B$67,AE160,IF($A$67=$B$68,AF160))</f>
        <v>Enter no. of regularly scheduled exams! ↓</v>
      </c>
    </row>
    <row r="27" spans="1:37" x14ac:dyDescent="0.35">
      <c r="F27" s="43" t="s">
        <v>43</v>
      </c>
      <c r="G27" s="23"/>
      <c r="J27" s="20">
        <v>25</v>
      </c>
      <c r="K27" s="44" t="b">
        <f>IF(AND('I  N  P  U  T'!$A$1=$A$15,'I  N  P  U  T'!$B$1='Data HANDS OFF'!$B$15),K$56,
  IF(AND('I  N  P  U  T'!$A$1=$A$15,'I  N  P  U  T'!$B$1='Data HANDS OFF'!$B$16),K$86,
  IF(AND('I  N  P  U  T'!$A$1=$A$18,'I  N  P  U  T'!$B$1='Data HANDS OFF'!$B$18),K$116,
  IF(AND('I  N  P  U  T'!$A$1=$A$21,'I  N  P  U  T'!$B$1='Data HANDS OFF'!$B$21),K$146,
  IF(AND('I  N  P  U  T'!$A$1=$A$24,'I  N  P  U  T'!$B$1='Data HANDS OFF'!$B$24),K$176)))))</f>
        <v>0</v>
      </c>
      <c r="M27" s="44" t="b">
        <f>IF(AND('I  N  P  U  T'!$A$1=$A$15,'I  N  P  U  T'!$B$1='Data HANDS OFF'!$B$15),M$56,
  IF(AND('I  N  P  U  T'!$A$1=$A$15,'I  N  P  U  T'!$B$1='Data HANDS OFF'!$B$16),M$86,
  IF(AND('I  N  P  U  T'!$A$1=$A$18,'I  N  P  U  T'!$B$1='Data HANDS OFF'!$B$18),M$116,
  IF(AND('I  N  P  U  T'!$A$1=$A$21,'I  N  P  U  T'!$B$1='Data HANDS OFF'!$B$21),M$146,
  IF(AND('I  N  P  U  T'!$A$1=$A$24,'I  N  P  U  T'!$B$1='Data HANDS OFF'!$B$24),M$176)))))</f>
        <v>0</v>
      </c>
      <c r="N27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7" s="44" t="b">
        <f>IF(AND('I  N  P  U  T'!$A$1=$A$15,'I  N  P  U  T'!$B$1='Data HANDS OFF'!$B$15),O$56,
  IF(AND('I  N  P  U  T'!$A$1=$A$15,'I  N  P  U  T'!$B$1='Data HANDS OFF'!$B$16),O$86,
  IF(AND('I  N  P  U  T'!$A$1=$A$18,'I  N  P  U  T'!$B$1='Data HANDS OFF'!$B$18),O$116,
  IF(AND('I  N  P  U  T'!$A$1=$A$21,'I  N  P  U  T'!$B$1='Data HANDS OFF'!$B$21),O$146,
  IF(AND('I  N  P  U  T'!$A$1=$A$24,'I  N  P  U  T'!$B$1='Data HANDS OFF'!$B$24),O$176)))))</f>
        <v>0</v>
      </c>
      <c r="P27" s="44" t="b">
        <f>IF(AND('I  N  P  U  T'!$A$1=$A$15,'I  N  P  U  T'!$B$1='Data HANDS OFF'!$B$15),P$56,
  IF(AND('I  N  P  U  T'!$A$1=$A$15,'I  N  P  U  T'!$B$1='Data HANDS OFF'!$B$16),P$86,
  IF(AND('I  N  P  U  T'!$A$1=$A$18,'I  N  P  U  T'!$B$1='Data HANDS OFF'!$B$18),P$116,
  IF(AND('I  N  P  U  T'!$A$1=$A$21,'I  N  P  U  T'!$B$1='Data HANDS OFF'!$B$21),P$146,
  IF(AND('I  N  P  U  T'!$A$1=$A$24,'I  N  P  U  T'!$B$1='Data HANDS OFF'!$B$24),P$176)))))</f>
        <v>0</v>
      </c>
      <c r="Q27" s="44" t="b">
        <f>IF(AND('I  N  P  U  T'!$A$1=$A$15,'I  N  P  U  T'!$B$1='Data HANDS OFF'!$B$15),Q$56,
  IF(AND('I  N  P  U  T'!$A$1=$A$15,'I  N  P  U  T'!$B$1='Data HANDS OFF'!$B$16),Q$86,
  IF(AND('I  N  P  U  T'!$A$1=$A$18,'I  N  P  U  T'!$B$1='Data HANDS OFF'!$B$18),Q$116,
  IF(AND('I  N  P  U  T'!$A$1=$A$21,'I  N  P  U  T'!$B$1='Data HANDS OFF'!$B$21),Q$146,
  IF(AND('I  N  P  U  T'!$A$1=$A$24,'I  N  P  U  T'!$B$1='Data HANDS OFF'!$B$24),Q$176)))))</f>
        <v>0</v>
      </c>
      <c r="R27" s="44" t="b">
        <f>IF(AND('I  N  P  U  T'!$A$1=$A$15,'I  N  P  U  T'!$B$1='Data HANDS OFF'!$B$15),R$56,
  IF(AND('I  N  P  U  T'!$A$1=$A$15,'I  N  P  U  T'!$B$1='Data HANDS OFF'!$B$16),R$86,
  IF(AND('I  N  P  U  T'!$A$1=$A$18,'I  N  P  U  T'!$B$1='Data HANDS OFF'!$B$18),R$116,
  IF(AND('I  N  P  U  T'!$A$1=$A$21,'I  N  P  U  T'!$B$1='Data HANDS OFF'!$B$21),R$146,
  IF(AND('I  N  P  U  T'!$A$1=$A$24,'I  N  P  U  T'!$B$1='Data HANDS OFF'!$B$24),R$176)))))</f>
        <v>0</v>
      </c>
      <c r="S27" s="44" t="b">
        <f>IF(AND('I  N  P  U  T'!$A$1=$A$15,'I  N  P  U  T'!$B$1='Data HANDS OFF'!$B$15),S$56,
  IF(AND('I  N  P  U  T'!$A$1=$A$15,'I  N  P  U  T'!$B$1='Data HANDS OFF'!$B$16),S$86,
  IF(AND('I  N  P  U  T'!$A$1=$A$18,'I  N  P  U  T'!$B$1='Data HANDS OFF'!$B$18),S$116,
  IF(AND('I  N  P  U  T'!$A$1=$A$21,'I  N  P  U  T'!$B$1='Data HANDS OFF'!$B$21),S$146,
  IF(AND('I  N  P  U  T'!$A$1=$A$24,'I  N  P  U  T'!$B$1='Data HANDS OFF'!$B$24),S$176)))))</f>
        <v>0</v>
      </c>
      <c r="T27" s="44" t="b">
        <f>IF(AND('I  N  P  U  T'!$A$1=$A$15,'I  N  P  U  T'!$B$1='Data HANDS OFF'!$B$15),T$56,
  IF(AND('I  N  P  U  T'!$A$1=$A$15,'I  N  P  U  T'!$B$1='Data HANDS OFF'!$B$16),T$86,
  IF(AND('I  N  P  U  T'!$A$1=$A$18,'I  N  P  U  T'!$B$1='Data HANDS OFF'!$B$18),T$116,
  IF(AND('I  N  P  U  T'!$A$1=$A$21,'I  N  P  U  T'!$B$1='Data HANDS OFF'!$B$21),T$146,
  IF(AND('I  N  P  U  T'!$A$1=$A$24,'I  N  P  U  T'!$B$1='Data HANDS OFF'!$B$24),T$176)))))</f>
        <v>0</v>
      </c>
      <c r="U27" s="44" t="b">
        <f>IF(AND('I  N  P  U  T'!$A$1=$A$15,'I  N  P  U  T'!$B$1='Data HANDS OFF'!$B$15),U$56,
  IF(AND('I  N  P  U  T'!$A$1=$A$15,'I  N  P  U  T'!$B$1='Data HANDS OFF'!$B$16),U$86,
  IF(AND('I  N  P  U  T'!$A$1=$A$18,'I  N  P  U  T'!$B$1='Data HANDS OFF'!$B$18),U$116,
  IF(AND('I  N  P  U  T'!$A$1=$A$21,'I  N  P  U  T'!$B$1='Data HANDS OFF'!$B$21),U$146,
  IF(AND('I  N  P  U  T'!$A$1=$A$24,'I  N  P  U  T'!$B$1='Data HANDS OFF'!$B$24),U$176)))))</f>
        <v>0</v>
      </c>
      <c r="W27" s="20">
        <v>25</v>
      </c>
      <c r="X27" s="30" t="b">
        <f>IF(AND('I  N  P  U  T'!$A$1=$A$15,'I  N  P  U  T'!$B$1='Data HANDS OFF'!$B$15),X$56,
  IF(AND('I  N  P  U  T'!$A$1=$A$15,'I  N  P  U  T'!$B$1='Data HANDS OFF'!$B$16),X$86,
  IF(AND('I  N  P  U  T'!$A$1=$A$18,'I  N  P  U  T'!$B$1='Data HANDS OFF'!$B$18),X$116,
  IF(AND('I  N  P  U  T'!$A$1=$A$21,'I  N  P  U  T'!$B$1='Data HANDS OFF'!$B$21),X$146,
  IF(AND('I  N  P  U  T'!$A$1=$A$24,'I  N  P  U  T'!$B$1='Data HANDS OFF'!$B$24),X$176
)))))</f>
        <v>0</v>
      </c>
      <c r="Y27" s="30" t="b">
        <f>IF(AND('I  N  P  U  T'!$A$1=$A$15,'I  N  P  U  T'!$B$1='Data HANDS OFF'!$B$15),Y$56,
  IF(AND('I  N  P  U  T'!$A$1=$A$15,'I  N  P  U  T'!$B$1='Data HANDS OFF'!$B$16),Y$86,
  IF(AND('I  N  P  U  T'!$A$1=$A$18,'I  N  P  U  T'!$B$1='Data HANDS OFF'!$B$18),Y$116,
  IF(AND('I  N  P  U  T'!$A$1=$A$21,'I  N  P  U  T'!$B$1='Data HANDS OFF'!$B$21),Y$146,
  IF(AND('I  N  P  U  T'!$A$1=$A$24,'I  N  P  U  T'!$B$1='Data HANDS OFF'!$B$24),Y$176)))))</f>
        <v>0</v>
      </c>
      <c r="AC27" s="20">
        <v>25</v>
      </c>
      <c r="AD27" s="46" t="str">
        <f t="shared" si="0"/>
        <v>Note (oder B f. "bstndn") ↓</v>
      </c>
    </row>
    <row r="28" spans="1:37" x14ac:dyDescent="0.35">
      <c r="F28" s="43" t="s">
        <v>1</v>
      </c>
      <c r="G28" s="23"/>
      <c r="J28" s="20">
        <v>26</v>
      </c>
      <c r="K28" s="44" t="b">
        <f>IF(AND('I  N  P  U  T'!$A$1=$A$15,'I  N  P  U  T'!$B$1='Data HANDS OFF'!$B$15),K$57,
  IF(AND('I  N  P  U  T'!$A$1=$A$15,'I  N  P  U  T'!$B$1='Data HANDS OFF'!$B$16),K$87,
  IF(AND('I  N  P  U  T'!$A$1=$A$18,'I  N  P  U  T'!$B$1='Data HANDS OFF'!$B$18),K$117,
  IF(AND('I  N  P  U  T'!$A$1=$A$21,'I  N  P  U  T'!$B$1='Data HANDS OFF'!$B$21),K$147,
  IF(AND('I  N  P  U  T'!$A$1=$A$24,'I  N  P  U  T'!$B$1='Data HANDS OFF'!$B$24),K$177)))))</f>
        <v>0</v>
      </c>
      <c r="M28" s="44" t="b">
        <f>IF(AND('I  N  P  U  T'!$A$1=$A$15,'I  N  P  U  T'!$B$1='Data HANDS OFF'!$B$15),M$57,
  IF(AND('I  N  P  U  T'!$A$1=$A$15,'I  N  P  U  T'!$B$1='Data HANDS OFF'!$B$16),M$87,
  IF(AND('I  N  P  U  T'!$A$1=$A$18,'I  N  P  U  T'!$B$1='Data HANDS OFF'!$B$18),M$117,
  IF(AND('I  N  P  U  T'!$A$1=$A$21,'I  N  P  U  T'!$B$1='Data HANDS OFF'!$B$21),M$147,
  IF(AND('I  N  P  U  T'!$A$1=$A$24,'I  N  P  U  T'!$B$1='Data HANDS OFF'!$B$24),M$177)))))</f>
        <v>0</v>
      </c>
      <c r="N28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8" s="44" t="b">
        <f>IF(AND('I  N  P  U  T'!$A$1=$A$15,'I  N  P  U  T'!$B$1='Data HANDS OFF'!$B$15),O$57,
  IF(AND('I  N  P  U  T'!$A$1=$A$15,'I  N  P  U  T'!$B$1='Data HANDS OFF'!$B$16),O$87,
  IF(AND('I  N  P  U  T'!$A$1=$A$18,'I  N  P  U  T'!$B$1='Data HANDS OFF'!$B$18),O$117,
  IF(AND('I  N  P  U  T'!$A$1=$A$21,'I  N  P  U  T'!$B$1='Data HANDS OFF'!$B$21),O$147,
  IF(AND('I  N  P  U  T'!$A$1=$A$24,'I  N  P  U  T'!$B$1='Data HANDS OFF'!$B$24),O$177)))))</f>
        <v>0</v>
      </c>
      <c r="P28" s="44" t="b">
        <f>IF(AND('I  N  P  U  T'!$A$1=$A$15,'I  N  P  U  T'!$B$1='Data HANDS OFF'!$B$15),P$57,
  IF(AND('I  N  P  U  T'!$A$1=$A$15,'I  N  P  U  T'!$B$1='Data HANDS OFF'!$B$16),P$87,
  IF(AND('I  N  P  U  T'!$A$1=$A$18,'I  N  P  U  T'!$B$1='Data HANDS OFF'!$B$18),P$117,
  IF(AND('I  N  P  U  T'!$A$1=$A$21,'I  N  P  U  T'!$B$1='Data HANDS OFF'!$B$21),P$147,
  IF(AND('I  N  P  U  T'!$A$1=$A$24,'I  N  P  U  T'!$B$1='Data HANDS OFF'!$B$24),P$177)))))</f>
        <v>0</v>
      </c>
      <c r="Q28" s="44" t="b">
        <f>IF(AND('I  N  P  U  T'!$A$1=$A$15,'I  N  P  U  T'!$B$1='Data HANDS OFF'!$B$15),Q$57,
  IF(AND('I  N  P  U  T'!$A$1=$A$15,'I  N  P  U  T'!$B$1='Data HANDS OFF'!$B$16),Q$87,
  IF(AND('I  N  P  U  T'!$A$1=$A$18,'I  N  P  U  T'!$B$1='Data HANDS OFF'!$B$18),Q$117,
  IF(AND('I  N  P  U  T'!$A$1=$A$21,'I  N  P  U  T'!$B$1='Data HANDS OFF'!$B$21),Q$147,
  IF(AND('I  N  P  U  T'!$A$1=$A$24,'I  N  P  U  T'!$B$1='Data HANDS OFF'!$B$24),Q$177)))))</f>
        <v>0</v>
      </c>
      <c r="R28" s="44" t="b">
        <f>IF(AND('I  N  P  U  T'!$A$1=$A$15,'I  N  P  U  T'!$B$1='Data HANDS OFF'!$B$15),R$57,
  IF(AND('I  N  P  U  T'!$A$1=$A$15,'I  N  P  U  T'!$B$1='Data HANDS OFF'!$B$16),R$87,
  IF(AND('I  N  P  U  T'!$A$1=$A$18,'I  N  P  U  T'!$B$1='Data HANDS OFF'!$B$18),R$117,
  IF(AND('I  N  P  U  T'!$A$1=$A$21,'I  N  P  U  T'!$B$1='Data HANDS OFF'!$B$21),R$147,
  IF(AND('I  N  P  U  T'!$A$1=$A$24,'I  N  P  U  T'!$B$1='Data HANDS OFF'!$B$24),R$177)))))</f>
        <v>0</v>
      </c>
      <c r="S28" s="44" t="b">
        <f>IF(AND('I  N  P  U  T'!$A$1=$A$15,'I  N  P  U  T'!$B$1='Data HANDS OFF'!$B$15),S$57,
  IF(AND('I  N  P  U  T'!$A$1=$A$15,'I  N  P  U  T'!$B$1='Data HANDS OFF'!$B$16),S$87,
  IF(AND('I  N  P  U  T'!$A$1=$A$18,'I  N  P  U  T'!$B$1='Data HANDS OFF'!$B$18),S$117,
  IF(AND('I  N  P  U  T'!$A$1=$A$21,'I  N  P  U  T'!$B$1='Data HANDS OFF'!$B$21),S$147,
  IF(AND('I  N  P  U  T'!$A$1=$A$24,'I  N  P  U  T'!$B$1='Data HANDS OFF'!$B$24),S$177)))))</f>
        <v>0</v>
      </c>
      <c r="T28" s="44" t="b">
        <f>IF(AND('I  N  P  U  T'!$A$1=$A$15,'I  N  P  U  T'!$B$1='Data HANDS OFF'!$B$15),T$57,
  IF(AND('I  N  P  U  T'!$A$1=$A$15,'I  N  P  U  T'!$B$1='Data HANDS OFF'!$B$16),T$87,
  IF(AND('I  N  P  U  T'!$A$1=$A$18,'I  N  P  U  T'!$B$1='Data HANDS OFF'!$B$18),T$117,
  IF(AND('I  N  P  U  T'!$A$1=$A$21,'I  N  P  U  T'!$B$1='Data HANDS OFF'!$B$21),T$147,
  IF(AND('I  N  P  U  T'!$A$1=$A$24,'I  N  P  U  T'!$B$1='Data HANDS OFF'!$B$24),T$177)))))</f>
        <v>0</v>
      </c>
      <c r="U28" s="44" t="b">
        <f>IF(AND('I  N  P  U  T'!$A$1=$A$15,'I  N  P  U  T'!$B$1='Data HANDS OFF'!$B$15),U$57,
  IF(AND('I  N  P  U  T'!$A$1=$A$15,'I  N  P  U  T'!$B$1='Data HANDS OFF'!$B$16),U$87,
  IF(AND('I  N  P  U  T'!$A$1=$A$18,'I  N  P  U  T'!$B$1='Data HANDS OFF'!$B$18),U$117,
  IF(AND('I  N  P  U  T'!$A$1=$A$21,'I  N  P  U  T'!$B$1='Data HANDS OFF'!$B$21),U$147,
  IF(AND('I  N  P  U  T'!$A$1=$A$24,'I  N  P  U  T'!$B$1='Data HANDS OFF'!$B$24),U$177)))))</f>
        <v>0</v>
      </c>
      <c r="W28" s="20">
        <v>26</v>
      </c>
      <c r="X28" s="30" t="b">
        <f>IF(AND('I  N  P  U  T'!$A$1=$A$15,'I  N  P  U  T'!$B$1='Data HANDS OFF'!$B$15),X$57,
  IF(AND('I  N  P  U  T'!$A$1=$A$15,'I  N  P  U  T'!$B$1='Data HANDS OFF'!$B$16),X$87,
  IF(AND('I  N  P  U  T'!$A$1=$A$18,'I  N  P  U  T'!$B$1='Data HANDS OFF'!$B$18),X$117,
  IF(AND('I  N  P  U  T'!$A$1=$A$21,'I  N  P  U  T'!$B$1='Data HANDS OFF'!$B$21),X$147,
  IF(AND('I  N  P  U  T'!$A$1=$A$24,'I  N  P  U  T'!$B$1='Data HANDS OFF'!$B$24),X$177
)))))</f>
        <v>0</v>
      </c>
      <c r="Y28" s="30" t="b">
        <f>IF(AND('I  N  P  U  T'!$A$1=$A$15,'I  N  P  U  T'!$B$1='Data HANDS OFF'!$B$15),Y$57,
  IF(AND('I  N  P  U  T'!$A$1=$A$15,'I  N  P  U  T'!$B$1='Data HANDS OFF'!$B$16),Y$87,
  IF(AND('I  N  P  U  T'!$A$1=$A$18,'I  N  P  U  T'!$B$1='Data HANDS OFF'!$B$18),Y$117,
  IF(AND('I  N  P  U  T'!$A$1=$A$21,'I  N  P  U  T'!$B$1='Data HANDS OFF'!$B$21),Y$147,
  IF(AND('I  N  P  U  T'!$A$1=$A$24,'I  N  P  U  T'!$B$1='Data HANDS OFF'!$B$24),Y$177)))))</f>
        <v>0</v>
      </c>
      <c r="AB28" s="6"/>
      <c r="AC28" s="20">
        <v>26</v>
      </c>
      <c r="AD28" s="46" t="str">
        <f t="shared" si="0"/>
        <v>keine weitere Prüfung</v>
      </c>
    </row>
    <row r="29" spans="1:37" x14ac:dyDescent="0.35">
      <c r="G29" s="23"/>
      <c r="J29" s="20">
        <v>27</v>
      </c>
      <c r="K29" s="44" t="b">
        <f>IF(AND('I  N  P  U  T'!$A$1=$A$15,'I  N  P  U  T'!$B$1='Data HANDS OFF'!$B$15),K$58,
  IF(AND('I  N  P  U  T'!$A$1=$A$15,'I  N  P  U  T'!$B$1='Data HANDS OFF'!$B$16),K$88,
  IF(AND('I  N  P  U  T'!$A$1=$A$18,'I  N  P  U  T'!$B$1='Data HANDS OFF'!$B$18),K$118,
  IF(AND('I  N  P  U  T'!$A$1=$A$21,'I  N  P  U  T'!$B$1='Data HANDS OFF'!$B$21),K$148,
  IF(AND('I  N  P  U  T'!$A$1=$A$24,'I  N  P  U  T'!$B$1='Data HANDS OFF'!$B$24),K$178)))))</f>
        <v>0</v>
      </c>
      <c r="M29" s="44" t="b">
        <f>IF(AND('I  N  P  U  T'!$A$1=$A$15,'I  N  P  U  T'!$B$1='Data HANDS OFF'!$B$15),M$58,
  IF(AND('I  N  P  U  T'!$A$1=$A$15,'I  N  P  U  T'!$B$1='Data HANDS OFF'!$B$16),M$88,
  IF(AND('I  N  P  U  T'!$A$1=$A$18,'I  N  P  U  T'!$B$1='Data HANDS OFF'!$B$18),M$118,
  IF(AND('I  N  P  U  T'!$A$1=$A$21,'I  N  P  U  T'!$B$1='Data HANDS OFF'!$B$21),M$148,
  IF(AND('I  N  P  U  T'!$A$1=$A$24,'I  N  P  U  T'!$B$1='Data HANDS OFF'!$B$24),M$178)))))</f>
        <v>0</v>
      </c>
      <c r="N29" s="44" t="b">
        <f>IF(AND('I  N  P  U  T'!$A$1=$A$15,'I  N  P  U  T'!$B$1='Data HANDS OFF'!$B$15),N$41,
  IF(AND('I  N  P  U  T'!$A$1=$A$15,'I  N  P  U  T'!$B$1='Data HANDS OFF'!$B$16),N$71,
  IF(AND('I  N  P  U  T'!$A$1=$A$18,'I  N  P  U  T'!$B$1='Data HANDS OFF'!$B$18),N$101,
  IF(AND('I  N  P  U  T'!$A$1=$A$21,'I  N  P  U  T'!$B$1='Data HANDS OFF'!$B$21),N$131,
  IF(AND('I  N  P  U  T'!$A$1=$A$24,'I  N  P  U  T'!$B$1='Data HANDS OFF'!$B$24),N$161)))))</f>
        <v>0</v>
      </c>
      <c r="O29" s="44" t="b">
        <f>IF(AND('I  N  P  U  T'!$A$1=$A$15,'I  N  P  U  T'!$B$1='Data HANDS OFF'!$B$15),O$58,
  IF(AND('I  N  P  U  T'!$A$1=$A$15,'I  N  P  U  T'!$B$1='Data HANDS OFF'!$B$16),O$88,
  IF(AND('I  N  P  U  T'!$A$1=$A$18,'I  N  P  U  T'!$B$1='Data HANDS OFF'!$B$18),O$118,
  IF(AND('I  N  P  U  T'!$A$1=$A$21,'I  N  P  U  T'!$B$1='Data HANDS OFF'!$B$21),O$148,
  IF(AND('I  N  P  U  T'!$A$1=$A$24,'I  N  P  U  T'!$B$1='Data HANDS OFF'!$B$24),O$178)))))</f>
        <v>0</v>
      </c>
      <c r="P29" s="44" t="b">
        <f>IF(AND('I  N  P  U  T'!$A$1=$A$15,'I  N  P  U  T'!$B$1='Data HANDS OFF'!$B$15),P$58,
  IF(AND('I  N  P  U  T'!$A$1=$A$15,'I  N  P  U  T'!$B$1='Data HANDS OFF'!$B$16),P$88,
  IF(AND('I  N  P  U  T'!$A$1=$A$18,'I  N  P  U  T'!$B$1='Data HANDS OFF'!$B$18),P$118,
  IF(AND('I  N  P  U  T'!$A$1=$A$21,'I  N  P  U  T'!$B$1='Data HANDS OFF'!$B$21),P$148,
  IF(AND('I  N  P  U  T'!$A$1=$A$24,'I  N  P  U  T'!$B$1='Data HANDS OFF'!$B$24),P$178)))))</f>
        <v>0</v>
      </c>
      <c r="Q29" s="44" t="b">
        <f>IF(AND('I  N  P  U  T'!$A$1=$A$15,'I  N  P  U  T'!$B$1='Data HANDS OFF'!$B$15),Q$58,
  IF(AND('I  N  P  U  T'!$A$1=$A$15,'I  N  P  U  T'!$B$1='Data HANDS OFF'!$B$16),Q$88,
  IF(AND('I  N  P  U  T'!$A$1=$A$18,'I  N  P  U  T'!$B$1='Data HANDS OFF'!$B$18),Q$118,
  IF(AND('I  N  P  U  T'!$A$1=$A$21,'I  N  P  U  T'!$B$1='Data HANDS OFF'!$B$21),Q$148,
  IF(AND('I  N  P  U  T'!$A$1=$A$24,'I  N  P  U  T'!$B$1='Data HANDS OFF'!$B$24),Q$178)))))</f>
        <v>0</v>
      </c>
      <c r="R29" s="44" t="b">
        <f>IF(AND('I  N  P  U  T'!$A$1=$A$15,'I  N  P  U  T'!$B$1='Data HANDS OFF'!$B$15),R$58,
  IF(AND('I  N  P  U  T'!$A$1=$A$15,'I  N  P  U  T'!$B$1='Data HANDS OFF'!$B$16),R$88,
  IF(AND('I  N  P  U  T'!$A$1=$A$18,'I  N  P  U  T'!$B$1='Data HANDS OFF'!$B$18),R$118,
  IF(AND('I  N  P  U  T'!$A$1=$A$21,'I  N  P  U  T'!$B$1='Data HANDS OFF'!$B$21),R$148,
  IF(AND('I  N  P  U  T'!$A$1=$A$24,'I  N  P  U  T'!$B$1='Data HANDS OFF'!$B$24),R$178)))))</f>
        <v>0</v>
      </c>
      <c r="S29" s="44" t="b">
        <f>IF(AND('I  N  P  U  T'!$A$1=$A$15,'I  N  P  U  T'!$B$1='Data HANDS OFF'!$B$15),S$58,
  IF(AND('I  N  P  U  T'!$A$1=$A$15,'I  N  P  U  T'!$B$1='Data HANDS OFF'!$B$16),S$88,
  IF(AND('I  N  P  U  T'!$A$1=$A$18,'I  N  P  U  T'!$B$1='Data HANDS OFF'!$B$18),S$118,
  IF(AND('I  N  P  U  T'!$A$1=$A$21,'I  N  P  U  T'!$B$1='Data HANDS OFF'!$B$21),S$148,
  IF(AND('I  N  P  U  T'!$A$1=$A$24,'I  N  P  U  T'!$B$1='Data HANDS OFF'!$B$24),S$178)))))</f>
        <v>0</v>
      </c>
      <c r="T29" s="44" t="b">
        <f>IF(AND('I  N  P  U  T'!$A$1=$A$15,'I  N  P  U  T'!$B$1='Data HANDS OFF'!$B$15),T$58,
  IF(AND('I  N  P  U  T'!$A$1=$A$15,'I  N  P  U  T'!$B$1='Data HANDS OFF'!$B$16),T$88,
  IF(AND('I  N  P  U  T'!$A$1=$A$18,'I  N  P  U  T'!$B$1='Data HANDS OFF'!$B$18),T$118,
  IF(AND('I  N  P  U  T'!$A$1=$A$21,'I  N  P  U  T'!$B$1='Data HANDS OFF'!$B$21),T$148,
  IF(AND('I  N  P  U  T'!$A$1=$A$24,'I  N  P  U  T'!$B$1='Data HANDS OFF'!$B$24),T$178)))))</f>
        <v>0</v>
      </c>
      <c r="U29" s="44" t="b">
        <f>IF(AND('I  N  P  U  T'!$A$1=$A$15,'I  N  P  U  T'!$B$1='Data HANDS OFF'!$B$15),U$58,
  IF(AND('I  N  P  U  T'!$A$1=$A$15,'I  N  P  U  T'!$B$1='Data HANDS OFF'!$B$16),U$88,
  IF(AND('I  N  P  U  T'!$A$1=$A$18,'I  N  P  U  T'!$B$1='Data HANDS OFF'!$B$18),U$118,
  IF(AND('I  N  P  U  T'!$A$1=$A$21,'I  N  P  U  T'!$B$1='Data HANDS OFF'!$B$21),U$148,
  IF(AND('I  N  P  U  T'!$A$1=$A$24,'I  N  P  U  T'!$B$1='Data HANDS OFF'!$B$24),U$178)))))</f>
        <v>0</v>
      </c>
      <c r="W29" s="20">
        <v>27</v>
      </c>
      <c r="X29" s="30" t="b">
        <f>IF(AND('I  N  P  U  T'!$A$1=$A$15,'I  N  P  U  T'!$B$1='Data HANDS OFF'!$B$15),X$58,
  IF(AND('I  N  P  U  T'!$A$1=$A$15,'I  N  P  U  T'!$B$1='Data HANDS OFF'!$B$16),X$88,
  IF(AND('I  N  P  U  T'!$A$1=$A$18,'I  N  P  U  T'!$B$1='Data HANDS OFF'!$B$18),X$118,
  IF(AND('I  N  P  U  T'!$A$1=$A$21,'I  N  P  U  T'!$B$1='Data HANDS OFF'!$B$21),X$148,
  IF(AND('I  N  P  U  T'!$A$1=$A$24,'I  N  P  U  T'!$B$1='Data HANDS OFF'!$B$24),X$178
)))))</f>
        <v>0</v>
      </c>
      <c r="Y29" s="30" t="b">
        <f>IF(AND('I  N  P  U  T'!$A$1=$A$15,'I  N  P  U  T'!$B$1='Data HANDS OFF'!$B$15),Y$58,
  IF(AND('I  N  P  U  T'!$A$1=$A$15,'I  N  P  U  T'!$B$1='Data HANDS OFF'!$B$16),Y$88,
  IF(AND('I  N  P  U  T'!$A$1=$A$18,'I  N  P  U  T'!$B$1='Data HANDS OFF'!$B$18),Y$118,
  IF(AND('I  N  P  U  T'!$A$1=$A$21,'I  N  P  U  T'!$B$1='Data HANDS OFF'!$B$21),Y$148,
  IF(AND('I  N  P  U  T'!$A$1=$A$24,'I  N  P  U  T'!$B$1='Data HANDS OFF'!$B$24),Y$178)))))</f>
        <v>0</v>
      </c>
      <c r="AC29" s="20">
        <v>27</v>
      </c>
      <c r="AD29" s="46" t="str">
        <f t="shared" si="0"/>
        <v>Zuerst: Spalte links füllen</v>
      </c>
    </row>
    <row r="30" spans="1:37" x14ac:dyDescent="0.35">
      <c r="G30" s="23"/>
      <c r="AC30" s="20">
        <v>28</v>
      </c>
      <c r="AD30" s="46">
        <f t="shared" si="0"/>
        <v>0</v>
      </c>
    </row>
    <row r="31" spans="1:37" x14ac:dyDescent="0.35">
      <c r="A31" s="23" t="s">
        <v>59</v>
      </c>
      <c r="D31" s="67" t="str">
        <f>"Typ: " &amp;$A$3</f>
        <v>Typ: (DE) Masterstudiengang Biologie</v>
      </c>
      <c r="G31" s="23"/>
      <c r="J31" s="20"/>
      <c r="K31" s="68" t="str">
        <f>C15</f>
        <v>Typ (DE) Masterstudiengang Biologie/FPSO MSc Bio 2021</v>
      </c>
      <c r="M31" s="45" t="str">
        <f>$M$1</f>
        <v>FV 0</v>
      </c>
      <c r="N31" s="45" t="str">
        <f>$N$1</f>
        <v>FMW T</v>
      </c>
      <c r="O31" s="45" t="str">
        <f>$O$1</f>
        <v>FWW Th</v>
      </c>
      <c r="Q31" s="45" t="str">
        <f>$Q$1</f>
        <v>FMW M</v>
      </c>
      <c r="R31" s="45" t="str">
        <f>$R$1</f>
        <v>FEW M</v>
      </c>
      <c r="U31" s="45">
        <f>$U$1</f>
        <v>0</v>
      </c>
      <c r="V31" s="69"/>
      <c r="X31" s="3" t="str">
        <f>K31</f>
        <v>Typ (DE) Masterstudiengang Biologie/FPSO MSc Bio 2021</v>
      </c>
      <c r="Y31" s="3"/>
      <c r="Z31" s="8">
        <f>W31</f>
        <v>0</v>
      </c>
      <c r="AA31" s="70"/>
      <c r="AC31" s="20">
        <v>29</v>
      </c>
      <c r="AD31" s="46" t="str">
        <f t="shared" si="0"/>
        <v>Rund um die Thesis</v>
      </c>
    </row>
    <row r="32" spans="1:37" x14ac:dyDescent="0.35">
      <c r="A32" s="67" t="s">
        <v>49</v>
      </c>
      <c r="D32" s="42" t="s">
        <v>56</v>
      </c>
      <c r="G32" s="23"/>
      <c r="J32" s="20">
        <v>1</v>
      </c>
      <c r="K32" s="27" t="s">
        <v>158</v>
      </c>
      <c r="L32" s="70" t="s">
        <v>159</v>
      </c>
      <c r="M32" s="71">
        <v>0</v>
      </c>
      <c r="N32" s="71">
        <v>9</v>
      </c>
      <c r="O32" s="71">
        <v>10</v>
      </c>
      <c r="P32" s="71">
        <v>0</v>
      </c>
      <c r="Q32" s="71">
        <v>18</v>
      </c>
      <c r="R32" s="71">
        <v>20</v>
      </c>
      <c r="S32" s="71"/>
      <c r="T32" s="71"/>
      <c r="U32" s="71"/>
      <c r="W32" s="20">
        <v>1</v>
      </c>
      <c r="X32" s="72" t="s">
        <v>261</v>
      </c>
      <c r="Y32" s="72"/>
      <c r="Z32" s="70" t="s">
        <v>263</v>
      </c>
      <c r="AA32" s="70"/>
      <c r="AC32" s="20">
        <v>30</v>
      </c>
      <c r="AD32" s="46">
        <f t="shared" si="0"/>
        <v>0</v>
      </c>
    </row>
    <row r="33" spans="1:30" x14ac:dyDescent="0.35">
      <c r="A33" s="42" t="s">
        <v>61</v>
      </c>
      <c r="D33" s="42" t="s">
        <v>58</v>
      </c>
      <c r="G33" s="23"/>
      <c r="J33" s="20">
        <v>2</v>
      </c>
      <c r="K33" s="27" t="s">
        <v>166</v>
      </c>
      <c r="L33" s="70" t="s">
        <v>160</v>
      </c>
      <c r="M33" s="71">
        <v>0</v>
      </c>
      <c r="N33" s="71">
        <v>9</v>
      </c>
      <c r="O33" s="71">
        <v>10</v>
      </c>
      <c r="P33" s="71">
        <v>0</v>
      </c>
      <c r="Q33" s="71">
        <v>18</v>
      </c>
      <c r="R33" s="71">
        <v>20</v>
      </c>
      <c r="S33" s="71"/>
      <c r="T33" s="71"/>
      <c r="U33" s="71"/>
      <c r="W33" s="20">
        <v>2</v>
      </c>
      <c r="X33" s="72" t="s">
        <v>262</v>
      </c>
      <c r="Y33" s="72"/>
      <c r="Z33" s="70" t="s">
        <v>264</v>
      </c>
      <c r="AA33" s="70"/>
      <c r="AC33" s="20">
        <v>31</v>
      </c>
      <c r="AD33" s="46" t="str">
        <f t="shared" si="0"/>
        <v>Fachstudienberatung u/o.  Schriftführung Prüfungsausschuss  / Prüfungsausschuss: Unterschrift /Datum</v>
      </c>
    </row>
    <row r="34" spans="1:30" x14ac:dyDescent="0.35">
      <c r="A34" s="42" t="s">
        <v>45</v>
      </c>
      <c r="D34" s="42"/>
      <c r="G34" s="23"/>
      <c r="J34" s="20">
        <v>3</v>
      </c>
      <c r="K34" s="27" t="s">
        <v>184</v>
      </c>
      <c r="L34" s="70" t="s">
        <v>161</v>
      </c>
      <c r="M34" s="71">
        <v>0</v>
      </c>
      <c r="N34" s="71">
        <v>9</v>
      </c>
      <c r="O34" s="71">
        <v>10</v>
      </c>
      <c r="P34" s="71">
        <v>0</v>
      </c>
      <c r="Q34" s="71">
        <v>18</v>
      </c>
      <c r="R34" s="71">
        <v>20</v>
      </c>
      <c r="S34" s="71"/>
      <c r="T34" s="71"/>
      <c r="U34" s="71"/>
      <c r="W34" s="20">
        <v>3</v>
      </c>
      <c r="X34" s="72" t="s">
        <v>281</v>
      </c>
      <c r="Y34" s="72"/>
      <c r="Z34" s="70" t="s">
        <v>282</v>
      </c>
      <c r="AA34" s="70"/>
      <c r="AC34" s="20">
        <v>32</v>
      </c>
      <c r="AD34" s="46" t="str">
        <f t="shared" si="0"/>
        <v>Studierender: Unterschrift /Datum</v>
      </c>
    </row>
    <row r="35" spans="1:30" x14ac:dyDescent="0.35">
      <c r="A35" s="42" t="s">
        <v>47</v>
      </c>
      <c r="D35" s="42" t="s">
        <v>219</v>
      </c>
      <c r="G35" s="23"/>
      <c r="J35" s="20">
        <v>4</v>
      </c>
      <c r="K35" s="27" t="s">
        <v>167</v>
      </c>
      <c r="L35" s="70" t="s">
        <v>162</v>
      </c>
      <c r="M35" s="71">
        <v>0</v>
      </c>
      <c r="N35" s="71">
        <v>9</v>
      </c>
      <c r="O35" s="71">
        <v>10</v>
      </c>
      <c r="P35" s="71">
        <v>0</v>
      </c>
      <c r="Q35" s="71">
        <v>18</v>
      </c>
      <c r="R35" s="71">
        <v>20</v>
      </c>
      <c r="S35" s="71"/>
      <c r="T35" s="71"/>
      <c r="U35" s="71"/>
      <c r="W35" s="20">
        <v>4</v>
      </c>
      <c r="X35" s="72" t="s">
        <v>92</v>
      </c>
      <c r="Y35" s="72">
        <v>5</v>
      </c>
      <c r="Z35" s="70" t="s">
        <v>91</v>
      </c>
      <c r="AA35" s="70">
        <v>5</v>
      </c>
      <c r="AC35" s="20">
        <v>33</v>
      </c>
      <c r="AD35" s="46">
        <f t="shared" si="0"/>
        <v>0</v>
      </c>
    </row>
    <row r="36" spans="1:30" x14ac:dyDescent="0.35">
      <c r="A36" s="42" t="s">
        <v>31</v>
      </c>
      <c r="G36" s="23"/>
      <c r="J36" s="20">
        <v>5</v>
      </c>
      <c r="K36" s="27" t="s">
        <v>168</v>
      </c>
      <c r="L36" s="70" t="s">
        <v>163</v>
      </c>
      <c r="M36" s="71">
        <v>0</v>
      </c>
      <c r="N36" s="71">
        <v>9</v>
      </c>
      <c r="O36" s="71">
        <v>10</v>
      </c>
      <c r="P36" s="71">
        <v>0</v>
      </c>
      <c r="Q36" s="71">
        <v>18</v>
      </c>
      <c r="R36" s="71">
        <v>20</v>
      </c>
      <c r="S36" s="71"/>
      <c r="T36" s="71"/>
      <c r="U36" s="71"/>
      <c r="W36" s="20">
        <v>5</v>
      </c>
      <c r="X36" s="72" t="s">
        <v>87</v>
      </c>
      <c r="Y36" s="72">
        <v>30</v>
      </c>
      <c r="Z36" s="70" t="s">
        <v>87</v>
      </c>
      <c r="AA36" s="70">
        <v>30</v>
      </c>
      <c r="AC36" s="20">
        <v>34</v>
      </c>
      <c r="AD36" s="46">
        <f t="shared" si="0"/>
        <v>0</v>
      </c>
    </row>
    <row r="37" spans="1:30" x14ac:dyDescent="0.35">
      <c r="A37" s="42" t="s">
        <v>218</v>
      </c>
      <c r="G37" s="23"/>
      <c r="J37" s="20">
        <v>6</v>
      </c>
      <c r="K37" s="27" t="s">
        <v>169</v>
      </c>
      <c r="L37" s="70" t="s">
        <v>164</v>
      </c>
      <c r="M37" s="71">
        <v>0</v>
      </c>
      <c r="N37" s="71">
        <v>9</v>
      </c>
      <c r="O37" s="71">
        <v>10</v>
      </c>
      <c r="P37" s="71">
        <v>0</v>
      </c>
      <c r="Q37" s="71">
        <v>18</v>
      </c>
      <c r="R37" s="71">
        <v>20</v>
      </c>
      <c r="S37" s="71"/>
      <c r="T37" s="71"/>
      <c r="U37" s="71"/>
      <c r="W37" s="20">
        <v>6</v>
      </c>
      <c r="X37" s="72" t="s">
        <v>88</v>
      </c>
      <c r="Y37" s="72"/>
      <c r="Z37" s="70" t="s">
        <v>93</v>
      </c>
      <c r="AA37" s="70"/>
      <c r="AC37" s="20">
        <v>35</v>
      </c>
      <c r="AD37" s="46">
        <f t="shared" si="0"/>
        <v>0</v>
      </c>
    </row>
    <row r="38" spans="1:30" x14ac:dyDescent="0.35">
      <c r="A38" s="42"/>
      <c r="J38" s="20">
        <v>7</v>
      </c>
      <c r="K38" s="27" t="s">
        <v>210</v>
      </c>
      <c r="L38" s="70" t="s">
        <v>165</v>
      </c>
      <c r="M38" s="71">
        <v>0</v>
      </c>
      <c r="N38" s="71">
        <v>9</v>
      </c>
      <c r="O38" s="71">
        <v>10</v>
      </c>
      <c r="P38" s="71">
        <v>0</v>
      </c>
      <c r="Q38" s="71">
        <v>18</v>
      </c>
      <c r="R38" s="71">
        <v>20</v>
      </c>
      <c r="S38" s="71"/>
      <c r="T38" s="71"/>
      <c r="U38" s="71"/>
      <c r="W38" s="20">
        <v>7</v>
      </c>
      <c r="X38" s="72" t="s">
        <v>128</v>
      </c>
      <c r="Y38" s="72"/>
      <c r="Z38" s="70" t="s">
        <v>129</v>
      </c>
      <c r="AA38" s="70"/>
      <c r="AC38" s="20">
        <v>36</v>
      </c>
      <c r="AD38" s="46">
        <f t="shared" si="0"/>
        <v>0</v>
      </c>
    </row>
    <row r="39" spans="1:30" x14ac:dyDescent="0.35">
      <c r="A39" s="42"/>
      <c r="J39" s="20">
        <v>8</v>
      </c>
      <c r="K39" s="27" t="s">
        <v>211</v>
      </c>
      <c r="L39" s="70" t="s">
        <v>212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>
        <v>0</v>
      </c>
      <c r="S39" s="71"/>
      <c r="T39" s="71"/>
      <c r="U39" s="71"/>
      <c r="W39" s="20">
        <v>8</v>
      </c>
      <c r="X39" s="72" t="s">
        <v>382</v>
      </c>
      <c r="Y39" s="72"/>
      <c r="Z39" s="70" t="s">
        <v>383</v>
      </c>
      <c r="AA39" s="70"/>
      <c r="AC39" s="20">
        <v>37</v>
      </c>
      <c r="AD39" s="46">
        <f t="shared" si="0"/>
        <v>0</v>
      </c>
    </row>
    <row r="40" spans="1:30" x14ac:dyDescent="0.35">
      <c r="J40" s="20">
        <v>9</v>
      </c>
      <c r="K40" s="27"/>
      <c r="L40" s="70"/>
      <c r="M40" s="71"/>
      <c r="N40" s="71"/>
      <c r="O40" s="71"/>
      <c r="P40" s="71"/>
      <c r="Q40" s="71"/>
      <c r="R40" s="71"/>
      <c r="S40" s="71"/>
      <c r="T40" s="71"/>
      <c r="U40" s="71"/>
      <c r="W40" s="20">
        <v>9</v>
      </c>
      <c r="X40" s="72" t="s">
        <v>293</v>
      </c>
      <c r="Y40" s="72"/>
      <c r="Z40" s="70" t="s">
        <v>294</v>
      </c>
      <c r="AA40" s="70"/>
      <c r="AB40" s="6"/>
      <c r="AC40" s="20">
        <v>38</v>
      </c>
      <c r="AD40" s="46">
        <f t="shared" si="0"/>
        <v>0</v>
      </c>
    </row>
    <row r="41" spans="1:30" x14ac:dyDescent="0.35">
      <c r="J41" s="20">
        <v>10</v>
      </c>
      <c r="K41" s="27" t="s">
        <v>170</v>
      </c>
      <c r="L41" s="70" t="s">
        <v>177</v>
      </c>
      <c r="M41" s="71">
        <v>0</v>
      </c>
      <c r="N41" s="71">
        <v>14</v>
      </c>
      <c r="O41" s="71">
        <v>15</v>
      </c>
      <c r="P41" s="71">
        <v>0</v>
      </c>
      <c r="Q41" s="71">
        <v>33</v>
      </c>
      <c r="R41" s="71">
        <v>35</v>
      </c>
      <c r="S41" s="71"/>
      <c r="T41" s="71"/>
      <c r="U41" s="71"/>
      <c r="W41" s="20">
        <v>10</v>
      </c>
      <c r="X41" s="72" t="s">
        <v>305</v>
      </c>
      <c r="Y41" s="72"/>
      <c r="Z41" s="70" t="s">
        <v>304</v>
      </c>
      <c r="AA41" s="70"/>
      <c r="AC41" s="20">
        <v>39</v>
      </c>
      <c r="AD41" s="46">
        <f t="shared" si="0"/>
        <v>0</v>
      </c>
    </row>
    <row r="42" spans="1:30" x14ac:dyDescent="0.35">
      <c r="J42" s="20">
        <v>11</v>
      </c>
      <c r="K42" s="27" t="s">
        <v>171</v>
      </c>
      <c r="L42" s="70" t="s">
        <v>178</v>
      </c>
      <c r="M42" s="71">
        <v>0</v>
      </c>
      <c r="N42" s="71">
        <v>14</v>
      </c>
      <c r="O42" s="71">
        <v>15</v>
      </c>
      <c r="P42" s="71">
        <v>0</v>
      </c>
      <c r="Q42" s="71">
        <v>33</v>
      </c>
      <c r="R42" s="71">
        <v>35</v>
      </c>
      <c r="S42" s="71"/>
      <c r="T42" s="71"/>
      <c r="U42" s="71"/>
      <c r="W42" s="20">
        <v>11</v>
      </c>
      <c r="X42" s="72" t="s">
        <v>306</v>
      </c>
      <c r="Y42" s="72"/>
      <c r="Z42" s="70" t="s">
        <v>303</v>
      </c>
      <c r="AA42" s="70"/>
      <c r="AC42" s="20">
        <v>40</v>
      </c>
      <c r="AD42" s="46" t="str">
        <f t="shared" si="0"/>
        <v xml:space="preserve">Der Studienplan hilft mit seiner Farbkodierung bei Ihrer Orientierung und der Zeugniserstellung. Verbindlich sind jedoch die Regularien Ihrer Fachprüfungsordnung. </v>
      </c>
    </row>
    <row r="43" spans="1:30" x14ac:dyDescent="0.35">
      <c r="J43" s="20">
        <v>12</v>
      </c>
      <c r="K43" s="27" t="s">
        <v>176</v>
      </c>
      <c r="L43" s="70" t="s">
        <v>179</v>
      </c>
      <c r="M43" s="71">
        <v>0</v>
      </c>
      <c r="N43" s="71">
        <v>14</v>
      </c>
      <c r="O43" s="71">
        <v>15</v>
      </c>
      <c r="P43" s="71">
        <v>0</v>
      </c>
      <c r="Q43" s="71">
        <v>33</v>
      </c>
      <c r="R43" s="71">
        <v>35</v>
      </c>
      <c r="S43" s="71"/>
      <c r="T43" s="71"/>
      <c r="U43" s="71"/>
      <c r="W43" s="20">
        <v>12</v>
      </c>
      <c r="X43" s="72" t="s">
        <v>11</v>
      </c>
      <c r="Y43" s="72"/>
      <c r="Z43" s="70" t="s">
        <v>114</v>
      </c>
      <c r="AA43" s="70"/>
      <c r="AC43" s="20">
        <v>41</v>
      </c>
      <c r="AD43" s="46">
        <f t="shared" si="0"/>
        <v>0</v>
      </c>
    </row>
    <row r="44" spans="1:30" x14ac:dyDescent="0.35">
      <c r="A44" s="73" t="str">
        <f>AD21</f>
        <v>Modul-Niveau ↓</v>
      </c>
      <c r="J44" s="20">
        <v>13</v>
      </c>
      <c r="K44" s="27" t="s">
        <v>172</v>
      </c>
      <c r="L44" s="70" t="s">
        <v>180</v>
      </c>
      <c r="M44" s="71">
        <v>0</v>
      </c>
      <c r="N44" s="71">
        <v>14</v>
      </c>
      <c r="O44" s="71">
        <v>15</v>
      </c>
      <c r="P44" s="71">
        <v>0</v>
      </c>
      <c r="Q44" s="71">
        <v>33</v>
      </c>
      <c r="R44" s="71">
        <v>35</v>
      </c>
      <c r="S44" s="71"/>
      <c r="T44" s="71"/>
      <c r="U44" s="71"/>
      <c r="W44" s="20">
        <v>13</v>
      </c>
      <c r="X44" s="74" t="s">
        <v>216</v>
      </c>
      <c r="Y44" s="72"/>
      <c r="Z44" s="75" t="s">
        <v>217</v>
      </c>
      <c r="AA44" s="70"/>
      <c r="AC44" s="20">
        <v>42</v>
      </c>
      <c r="AD44" s="46">
        <f t="shared" si="0"/>
        <v>0</v>
      </c>
    </row>
    <row r="45" spans="1:30" x14ac:dyDescent="0.35">
      <c r="A45" s="73" t="s">
        <v>249</v>
      </c>
      <c r="J45" s="20">
        <v>14</v>
      </c>
      <c r="K45" s="27" t="s">
        <v>173</v>
      </c>
      <c r="L45" s="70" t="s">
        <v>181</v>
      </c>
      <c r="M45" s="71">
        <v>0</v>
      </c>
      <c r="N45" s="71">
        <v>14</v>
      </c>
      <c r="O45" s="71">
        <v>15</v>
      </c>
      <c r="P45" s="71">
        <v>0</v>
      </c>
      <c r="Q45" s="71">
        <v>33</v>
      </c>
      <c r="R45" s="71">
        <v>35</v>
      </c>
      <c r="S45" s="71"/>
      <c r="T45" s="71"/>
      <c r="U45" s="71"/>
      <c r="W45" s="20">
        <v>14</v>
      </c>
      <c r="X45" s="72"/>
      <c r="Y45" s="72"/>
      <c r="Z45" s="70"/>
      <c r="AA45" s="70"/>
      <c r="AC45" s="20">
        <v>43</v>
      </c>
      <c r="AD45" s="46">
        <f t="shared" si="0"/>
        <v>0</v>
      </c>
    </row>
    <row r="46" spans="1:30" x14ac:dyDescent="0.35">
      <c r="A46" s="73" t="s">
        <v>250</v>
      </c>
      <c r="J46" s="20">
        <v>15</v>
      </c>
      <c r="K46" s="27" t="s">
        <v>174</v>
      </c>
      <c r="L46" s="70" t="s">
        <v>182</v>
      </c>
      <c r="M46" s="71">
        <v>0</v>
      </c>
      <c r="N46" s="71">
        <v>14</v>
      </c>
      <c r="O46" s="71">
        <v>15</v>
      </c>
      <c r="P46" s="71">
        <v>0</v>
      </c>
      <c r="Q46" s="71">
        <v>33</v>
      </c>
      <c r="R46" s="71">
        <v>35</v>
      </c>
      <c r="S46" s="71"/>
      <c r="T46" s="71"/>
      <c r="U46" s="71"/>
      <c r="W46" s="20">
        <v>15</v>
      </c>
      <c r="X46" s="72"/>
      <c r="Y46" s="72"/>
      <c r="Z46" s="70"/>
      <c r="AA46" s="70"/>
      <c r="AC46" s="20">
        <v>44</v>
      </c>
      <c r="AD46" s="46">
        <f t="shared" si="0"/>
        <v>0</v>
      </c>
    </row>
    <row r="47" spans="1:30" x14ac:dyDescent="0.35">
      <c r="A47" s="73" t="s">
        <v>251</v>
      </c>
      <c r="J47" s="20">
        <v>16</v>
      </c>
      <c r="K47" s="27" t="s">
        <v>175</v>
      </c>
      <c r="L47" s="70" t="s">
        <v>183</v>
      </c>
      <c r="M47" s="71">
        <v>0</v>
      </c>
      <c r="N47" s="71">
        <v>14</v>
      </c>
      <c r="O47" s="71">
        <v>15</v>
      </c>
      <c r="P47" s="71">
        <v>0</v>
      </c>
      <c r="Q47" s="71">
        <v>33</v>
      </c>
      <c r="R47" s="71">
        <v>35</v>
      </c>
      <c r="S47" s="71"/>
      <c r="T47" s="71"/>
      <c r="U47" s="71"/>
      <c r="W47" s="20">
        <v>16</v>
      </c>
      <c r="X47" s="72"/>
      <c r="Y47" s="72"/>
      <c r="Z47" s="70"/>
      <c r="AA47" s="70"/>
      <c r="AC47" s="20">
        <v>45</v>
      </c>
      <c r="AD47" s="46">
        <f t="shared" si="0"/>
        <v>0</v>
      </c>
    </row>
    <row r="48" spans="1:30" x14ac:dyDescent="0.35">
      <c r="J48" s="20">
        <v>17</v>
      </c>
      <c r="K48" s="27"/>
      <c r="L48" s="70"/>
      <c r="M48" s="71"/>
      <c r="N48" s="71"/>
      <c r="O48" s="71"/>
      <c r="P48" s="71"/>
      <c r="Q48" s="71"/>
      <c r="R48" s="71"/>
      <c r="S48" s="71"/>
      <c r="T48" s="71"/>
      <c r="U48" s="71"/>
      <c r="W48" s="20">
        <v>17</v>
      </c>
      <c r="X48" s="72" t="s">
        <v>289</v>
      </c>
      <c r="Y48" s="72">
        <v>70</v>
      </c>
      <c r="Z48" s="70" t="s">
        <v>288</v>
      </c>
      <c r="AA48" s="70">
        <v>70</v>
      </c>
      <c r="AC48" s="20">
        <v>46</v>
      </c>
      <c r="AD48" s="46" t="str">
        <f t="shared" si="0"/>
        <v>↓↓ Ihr gerade verwendeter Dateiname: ↓↓     (F9 - Taste auf Tastatur zum Aktualisieren drücken!)</v>
      </c>
    </row>
    <row r="49" spans="4:30" x14ac:dyDescent="0.35">
      <c r="J49" s="20">
        <v>18</v>
      </c>
      <c r="K49" s="27" t="s">
        <v>214</v>
      </c>
      <c r="L49" s="70" t="s">
        <v>213</v>
      </c>
      <c r="M49" s="71"/>
      <c r="N49" s="71"/>
      <c r="O49" s="71"/>
      <c r="P49" s="71">
        <v>0</v>
      </c>
      <c r="Q49" s="71">
        <v>2</v>
      </c>
      <c r="R49" s="71">
        <v>3</v>
      </c>
      <c r="S49" s="71"/>
      <c r="T49" s="71"/>
      <c r="U49" s="71"/>
      <c r="W49" s="20">
        <v>18</v>
      </c>
      <c r="X49" s="72" t="s">
        <v>291</v>
      </c>
      <c r="Y49" s="72">
        <v>75</v>
      </c>
      <c r="Z49" s="70" t="s">
        <v>290</v>
      </c>
      <c r="AA49" s="70">
        <v>75</v>
      </c>
      <c r="AC49" s="20">
        <v>47</v>
      </c>
      <c r="AD49" s="46" t="str">
        <f>IF($A$67=$B$67,AD197,IF($A$67=$B$68,AE197))</f>
        <v>1) Die ersten "JJJJMMTT" sind das Datum der ERSTeinreichung. Dieser Startcode bleibt während dem ganzen Studium gleich!
2) Es folgt 6-stellige  "_Studiengangskennung_" wie genannt.  3) Name analog zu Beispiel
4) _ver.JJJJMMTT für das Datum einer jeweiligen Änderung, also dem aktuellen Stand.</v>
      </c>
    </row>
    <row r="50" spans="4:30" x14ac:dyDescent="0.35">
      <c r="J50" s="20">
        <v>19</v>
      </c>
      <c r="K50" s="27"/>
      <c r="L50" s="70"/>
      <c r="M50" s="71"/>
      <c r="N50" s="71"/>
      <c r="O50" s="71"/>
      <c r="P50" s="71"/>
      <c r="Q50" s="71"/>
      <c r="R50" s="71"/>
      <c r="S50" s="71"/>
      <c r="T50" s="71"/>
      <c r="U50" s="71"/>
      <c r="W50" s="20">
        <v>19</v>
      </c>
      <c r="X50" s="72" t="s">
        <v>131</v>
      </c>
      <c r="Y50" s="72">
        <v>60</v>
      </c>
      <c r="Z50" s="70" t="s">
        <v>131</v>
      </c>
      <c r="AA50" s="70">
        <v>60</v>
      </c>
    </row>
    <row r="51" spans="4:30" x14ac:dyDescent="0.35">
      <c r="J51" s="20">
        <v>20</v>
      </c>
      <c r="K51" s="27" t="s">
        <v>0</v>
      </c>
      <c r="L51" s="70" t="s">
        <v>206</v>
      </c>
      <c r="M51" s="71"/>
      <c r="N51" s="71"/>
      <c r="O51" s="71"/>
      <c r="P51" s="71"/>
      <c r="Q51" s="71"/>
      <c r="R51" s="71"/>
      <c r="S51" s="71"/>
      <c r="T51" s="71"/>
      <c r="U51" s="71"/>
      <c r="W51" s="20">
        <v>20</v>
      </c>
      <c r="X51" s="72" t="s">
        <v>132</v>
      </c>
      <c r="Y51" s="72">
        <v>120</v>
      </c>
      <c r="Z51" s="70" t="s">
        <v>132</v>
      </c>
      <c r="AA51" s="70">
        <v>120</v>
      </c>
    </row>
    <row r="52" spans="4:30" x14ac:dyDescent="0.35">
      <c r="J52" s="20">
        <v>21</v>
      </c>
      <c r="K52" s="27"/>
      <c r="L52" s="70"/>
      <c r="M52" s="71"/>
      <c r="N52" s="71"/>
      <c r="O52" s="71"/>
      <c r="P52" s="71"/>
      <c r="Q52" s="71"/>
      <c r="R52" s="71"/>
      <c r="S52" s="71"/>
      <c r="T52" s="71"/>
      <c r="U52" s="71"/>
      <c r="W52" s="20">
        <v>21</v>
      </c>
      <c r="X52" s="72" t="s">
        <v>126</v>
      </c>
      <c r="Y52" s="72">
        <v>2</v>
      </c>
      <c r="Z52" s="70" t="s">
        <v>126</v>
      </c>
      <c r="AA52" s="70">
        <v>2</v>
      </c>
      <c r="AB52" s="6"/>
    </row>
    <row r="53" spans="4:30" x14ac:dyDescent="0.35">
      <c r="J53" s="20">
        <v>22</v>
      </c>
      <c r="K53" s="27"/>
      <c r="L53" s="70"/>
      <c r="M53" s="71"/>
      <c r="N53" s="71"/>
      <c r="O53" s="71"/>
      <c r="P53" s="71"/>
      <c r="Q53" s="71"/>
      <c r="R53" s="71"/>
      <c r="S53" s="71"/>
      <c r="T53" s="71"/>
      <c r="U53" s="71"/>
      <c r="W53" s="20">
        <v>22</v>
      </c>
      <c r="X53" s="72" t="s">
        <v>127</v>
      </c>
      <c r="Y53" s="72">
        <v>3</v>
      </c>
      <c r="Z53" s="70" t="s">
        <v>127</v>
      </c>
      <c r="AA53" s="70">
        <v>3</v>
      </c>
    </row>
    <row r="54" spans="4:30" x14ac:dyDescent="0.35">
      <c r="J54" s="20">
        <v>23</v>
      </c>
      <c r="K54" s="27"/>
      <c r="L54" s="70"/>
      <c r="M54" s="71"/>
      <c r="N54" s="71"/>
      <c r="O54" s="71"/>
      <c r="P54" s="71"/>
      <c r="Q54" s="71"/>
      <c r="R54" s="71"/>
      <c r="S54" s="71"/>
      <c r="T54" s="71"/>
      <c r="U54" s="71"/>
      <c r="W54" s="20">
        <v>23</v>
      </c>
      <c r="X54" s="72" t="s">
        <v>120</v>
      </c>
      <c r="Y54" s="72">
        <v>0</v>
      </c>
      <c r="Z54" s="70" t="s">
        <v>120</v>
      </c>
      <c r="AA54" s="70">
        <v>0</v>
      </c>
    </row>
    <row r="55" spans="4:30" x14ac:dyDescent="0.35">
      <c r="J55" s="20">
        <v>24</v>
      </c>
      <c r="K55" s="27"/>
      <c r="L55" s="70"/>
      <c r="M55" s="71"/>
      <c r="N55" s="71"/>
      <c r="O55" s="71"/>
      <c r="P55" s="71"/>
      <c r="Q55" s="71"/>
      <c r="R55" s="71"/>
      <c r="S55" s="71"/>
      <c r="T55" s="71"/>
      <c r="U55" s="71"/>
      <c r="W55" s="20">
        <v>24</v>
      </c>
      <c r="X55" s="72" t="s">
        <v>122</v>
      </c>
      <c r="Y55" s="72">
        <v>9</v>
      </c>
      <c r="Z55" s="70" t="s">
        <v>122</v>
      </c>
      <c r="AA55" s="70">
        <v>9</v>
      </c>
    </row>
    <row r="56" spans="4:30" x14ac:dyDescent="0.35">
      <c r="J56" s="20">
        <v>25</v>
      </c>
      <c r="K56" s="27"/>
      <c r="L56" s="70"/>
      <c r="M56" s="71"/>
      <c r="N56" s="71"/>
      <c r="O56" s="71"/>
      <c r="P56" s="71"/>
      <c r="Q56" s="71"/>
      <c r="R56" s="71"/>
      <c r="S56" s="71"/>
      <c r="T56" s="71"/>
      <c r="U56" s="71"/>
      <c r="W56" s="20">
        <v>25</v>
      </c>
      <c r="X56" s="72" t="s">
        <v>121</v>
      </c>
      <c r="Y56" s="72">
        <v>10</v>
      </c>
      <c r="Z56" s="70" t="s">
        <v>121</v>
      </c>
      <c r="AA56" s="70">
        <v>10</v>
      </c>
    </row>
    <row r="57" spans="4:30" x14ac:dyDescent="0.35">
      <c r="J57" s="20">
        <v>26</v>
      </c>
      <c r="K57" s="27"/>
      <c r="L57" s="70"/>
      <c r="M57" s="71"/>
      <c r="N57" s="71"/>
      <c r="O57" s="71"/>
      <c r="P57" s="71"/>
      <c r="Q57" s="71"/>
      <c r="R57" s="71"/>
      <c r="S57" s="71"/>
      <c r="T57" s="71"/>
      <c r="U57" s="71"/>
      <c r="W57" s="20">
        <v>26</v>
      </c>
      <c r="X57" s="72" t="s">
        <v>124</v>
      </c>
      <c r="Y57" s="72">
        <v>18</v>
      </c>
      <c r="Z57" s="70" t="s">
        <v>124</v>
      </c>
      <c r="AA57" s="70">
        <v>18</v>
      </c>
    </row>
    <row r="58" spans="4:30" x14ac:dyDescent="0.35">
      <c r="J58" s="20">
        <v>27</v>
      </c>
      <c r="K58" s="27"/>
      <c r="L58" s="70"/>
      <c r="M58" s="71"/>
      <c r="N58" s="71"/>
      <c r="O58" s="71"/>
      <c r="P58" s="71"/>
      <c r="Q58" s="71"/>
      <c r="R58" s="71"/>
      <c r="S58" s="71"/>
      <c r="T58" s="71"/>
      <c r="U58" s="71"/>
      <c r="W58" s="20">
        <v>27</v>
      </c>
      <c r="X58" s="72" t="s">
        <v>123</v>
      </c>
      <c r="Y58" s="72">
        <v>20</v>
      </c>
      <c r="Z58" s="70" t="s">
        <v>123</v>
      </c>
      <c r="AA58" s="70">
        <v>20</v>
      </c>
    </row>
    <row r="61" spans="4:30" x14ac:dyDescent="0.35">
      <c r="D61" s="67" t="str">
        <f>"Typ: " &amp;$A$3</f>
        <v>Typ: (DE) Masterstudiengang Biologie</v>
      </c>
      <c r="K61" s="68" t="str">
        <f>C16</f>
        <v>Typ (DE) Masterstudiengang Biologie/FPSO MSc Bio 2012</v>
      </c>
      <c r="M61" s="45" t="str">
        <f>$M$1</f>
        <v>FV 0</v>
      </c>
      <c r="N61" s="45" t="str">
        <f>$N$1</f>
        <v>FMW T</v>
      </c>
      <c r="O61" s="45" t="str">
        <f>$O$1</f>
        <v>FWW Th</v>
      </c>
      <c r="Q61" s="45" t="str">
        <f>$Q$1</f>
        <v>FMW M</v>
      </c>
      <c r="R61" s="45" t="str">
        <f>$R$1</f>
        <v>FEW M</v>
      </c>
      <c r="V61" s="69"/>
      <c r="X61" s="3" t="str">
        <f>K61</f>
        <v>Typ (DE) Masterstudiengang Biologie/FPSO MSc Bio 2012</v>
      </c>
      <c r="Y61" s="3"/>
    </row>
    <row r="62" spans="4:30" x14ac:dyDescent="0.35">
      <c r="D62" s="42" t="s">
        <v>56</v>
      </c>
      <c r="J62" s="20">
        <v>1</v>
      </c>
      <c r="K62" s="27" t="s">
        <v>158</v>
      </c>
      <c r="M62" s="71">
        <v>0</v>
      </c>
      <c r="N62" s="71">
        <v>9</v>
      </c>
      <c r="O62" s="71">
        <v>10</v>
      </c>
      <c r="P62" s="71">
        <v>0</v>
      </c>
      <c r="Q62" s="71">
        <v>18</v>
      </c>
      <c r="R62" s="71">
        <v>20</v>
      </c>
      <c r="S62" s="71"/>
      <c r="T62" s="71"/>
      <c r="U62" s="71"/>
      <c r="W62" s="20">
        <v>1</v>
      </c>
      <c r="X62" s="72" t="s">
        <v>265</v>
      </c>
      <c r="Y62" s="72"/>
    </row>
    <row r="63" spans="4:30" x14ac:dyDescent="0.35">
      <c r="D63" s="42" t="s">
        <v>58</v>
      </c>
      <c r="J63" s="20">
        <v>2</v>
      </c>
      <c r="K63" s="27" t="s">
        <v>166</v>
      </c>
      <c r="M63" s="71">
        <v>0</v>
      </c>
      <c r="N63" s="71">
        <v>9</v>
      </c>
      <c r="O63" s="71">
        <v>10</v>
      </c>
      <c r="P63" s="71">
        <v>0</v>
      </c>
      <c r="Q63" s="71">
        <v>18</v>
      </c>
      <c r="R63" s="71">
        <v>20</v>
      </c>
      <c r="S63" s="71"/>
      <c r="T63" s="71"/>
      <c r="U63" s="71"/>
      <c r="W63" s="20">
        <v>2</v>
      </c>
      <c r="X63" s="72" t="s">
        <v>266</v>
      </c>
      <c r="Y63" s="72"/>
      <c r="AA63" s="6"/>
    </row>
    <row r="64" spans="4:30" x14ac:dyDescent="0.35">
      <c r="D64" s="42" t="s">
        <v>219</v>
      </c>
      <c r="J64" s="20">
        <v>3</v>
      </c>
      <c r="K64" s="27" t="s">
        <v>184</v>
      </c>
      <c r="M64" s="71">
        <v>0</v>
      </c>
      <c r="N64" s="71">
        <v>9</v>
      </c>
      <c r="O64" s="71">
        <v>10</v>
      </c>
      <c r="P64" s="71">
        <v>0</v>
      </c>
      <c r="Q64" s="71">
        <v>18</v>
      </c>
      <c r="R64" s="71">
        <v>20</v>
      </c>
      <c r="S64" s="71"/>
      <c r="T64" s="71"/>
      <c r="U64" s="71"/>
      <c r="W64" s="20">
        <v>3</v>
      </c>
      <c r="X64" s="72" t="s">
        <v>280</v>
      </c>
      <c r="Y64" s="72"/>
      <c r="AB64" s="6"/>
    </row>
    <row r="65" spans="1:34" x14ac:dyDescent="0.35">
      <c r="D65" s="42"/>
      <c r="J65" s="20">
        <v>4</v>
      </c>
      <c r="K65" s="27" t="s">
        <v>167</v>
      </c>
      <c r="M65" s="71">
        <v>0</v>
      </c>
      <c r="N65" s="71">
        <v>9</v>
      </c>
      <c r="O65" s="71">
        <v>10</v>
      </c>
      <c r="P65" s="71">
        <v>0</v>
      </c>
      <c r="Q65" s="71">
        <v>18</v>
      </c>
      <c r="R65" s="71">
        <v>20</v>
      </c>
      <c r="S65" s="71"/>
      <c r="T65" s="71"/>
      <c r="U65" s="71"/>
      <c r="W65" s="20">
        <v>4</v>
      </c>
      <c r="X65" s="72" t="s">
        <v>92</v>
      </c>
      <c r="Y65" s="72">
        <v>5</v>
      </c>
    </row>
    <row r="66" spans="1:34" x14ac:dyDescent="0.35">
      <c r="A66" s="76" t="s">
        <v>46</v>
      </c>
      <c r="B66" s="76" t="s">
        <v>65</v>
      </c>
      <c r="J66" s="20">
        <v>5</v>
      </c>
      <c r="K66" s="27" t="s">
        <v>168</v>
      </c>
      <c r="M66" s="71">
        <v>0</v>
      </c>
      <c r="N66" s="71">
        <v>9</v>
      </c>
      <c r="O66" s="71">
        <v>10</v>
      </c>
      <c r="P66" s="71">
        <v>0</v>
      </c>
      <c r="Q66" s="71">
        <v>18</v>
      </c>
      <c r="R66" s="71">
        <v>20</v>
      </c>
      <c r="S66" s="71"/>
      <c r="T66" s="71"/>
      <c r="U66" s="71"/>
      <c r="W66" s="20">
        <v>5</v>
      </c>
      <c r="X66" s="72" t="s">
        <v>87</v>
      </c>
      <c r="Y66" s="72">
        <v>30</v>
      </c>
    </row>
    <row r="67" spans="1:34" x14ac:dyDescent="0.35">
      <c r="A67" s="45" t="str">
        <f>IF('I  N  P  U  T'!A1='Data HANDS OFF'!A4,"EN","DE")</f>
        <v>DE</v>
      </c>
      <c r="B67" s="45" t="s">
        <v>63</v>
      </c>
      <c r="J67" s="20">
        <v>6</v>
      </c>
      <c r="K67" s="27" t="s">
        <v>169</v>
      </c>
      <c r="M67" s="71">
        <v>0</v>
      </c>
      <c r="N67" s="71">
        <v>9</v>
      </c>
      <c r="O67" s="71">
        <v>10</v>
      </c>
      <c r="P67" s="71">
        <v>0</v>
      </c>
      <c r="Q67" s="71">
        <v>18</v>
      </c>
      <c r="R67" s="71">
        <v>20</v>
      </c>
      <c r="S67" s="71"/>
      <c r="T67" s="71"/>
      <c r="U67" s="71"/>
      <c r="W67" s="20">
        <v>6</v>
      </c>
      <c r="X67" s="72" t="s">
        <v>88</v>
      </c>
      <c r="Y67" s="72"/>
    </row>
    <row r="68" spans="1:34" x14ac:dyDescent="0.35">
      <c r="B68" s="36" t="s">
        <v>64</v>
      </c>
      <c r="J68" s="20">
        <v>7</v>
      </c>
      <c r="K68" s="27" t="s">
        <v>185</v>
      </c>
      <c r="M68" s="71">
        <v>0</v>
      </c>
      <c r="N68" s="71">
        <v>9</v>
      </c>
      <c r="O68" s="71">
        <v>10</v>
      </c>
      <c r="P68" s="71">
        <v>0</v>
      </c>
      <c r="Q68" s="71">
        <v>18</v>
      </c>
      <c r="R68" s="71">
        <v>20</v>
      </c>
      <c r="S68" s="71"/>
      <c r="T68" s="71"/>
      <c r="U68" s="71"/>
      <c r="W68" s="20">
        <v>7</v>
      </c>
      <c r="X68" s="72" t="s">
        <v>128</v>
      </c>
      <c r="Y68" s="72"/>
    </row>
    <row r="69" spans="1:34" x14ac:dyDescent="0.35">
      <c r="J69" s="20">
        <v>8</v>
      </c>
      <c r="K69" s="27" t="s">
        <v>5</v>
      </c>
      <c r="M69" s="71">
        <v>0</v>
      </c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/>
      <c r="T69" s="71"/>
      <c r="U69" s="71"/>
      <c r="W69" s="20">
        <v>8</v>
      </c>
      <c r="X69" s="72" t="s">
        <v>382</v>
      </c>
      <c r="Y69" s="72"/>
    </row>
    <row r="70" spans="1:34" ht="15" thickBot="1" x14ac:dyDescent="0.4">
      <c r="J70" s="20">
        <v>9</v>
      </c>
      <c r="K70" s="27"/>
      <c r="M70" s="71"/>
      <c r="N70" s="71"/>
      <c r="O70" s="71"/>
      <c r="P70" s="71"/>
      <c r="Q70" s="71"/>
      <c r="R70" s="71"/>
      <c r="S70" s="71"/>
      <c r="T70" s="71"/>
      <c r="U70" s="71"/>
      <c r="W70" s="20">
        <v>9</v>
      </c>
      <c r="X70" s="72" t="s">
        <v>295</v>
      </c>
      <c r="Y70" s="72"/>
    </row>
    <row r="71" spans="1:34" x14ac:dyDescent="0.35">
      <c r="A71" s="77" t="s">
        <v>12</v>
      </c>
      <c r="J71" s="20">
        <v>10</v>
      </c>
      <c r="K71" s="27" t="s">
        <v>170</v>
      </c>
      <c r="M71" s="71">
        <v>0</v>
      </c>
      <c r="N71" s="71">
        <v>14</v>
      </c>
      <c r="O71" s="71">
        <v>15</v>
      </c>
      <c r="P71" s="71">
        <v>0</v>
      </c>
      <c r="Q71" s="71">
        <v>33</v>
      </c>
      <c r="R71" s="71">
        <v>35</v>
      </c>
      <c r="S71" s="71"/>
      <c r="T71" s="71"/>
      <c r="U71" s="71"/>
      <c r="W71" s="20">
        <v>10</v>
      </c>
      <c r="X71" s="72" t="s">
        <v>301</v>
      </c>
      <c r="Y71" s="72"/>
    </row>
    <row r="72" spans="1:34" x14ac:dyDescent="0.35">
      <c r="A72" s="78" t="s">
        <v>13</v>
      </c>
      <c r="B72" s="36" t="s">
        <v>252</v>
      </c>
      <c r="J72" s="20">
        <v>11</v>
      </c>
      <c r="K72" s="27" t="s">
        <v>171</v>
      </c>
      <c r="M72" s="71">
        <v>0</v>
      </c>
      <c r="N72" s="71">
        <v>14</v>
      </c>
      <c r="O72" s="71">
        <v>15</v>
      </c>
      <c r="P72" s="71">
        <v>0</v>
      </c>
      <c r="Q72" s="71">
        <v>33</v>
      </c>
      <c r="R72" s="71">
        <v>35</v>
      </c>
      <c r="S72" s="71"/>
      <c r="T72" s="71"/>
      <c r="U72" s="71"/>
      <c r="W72" s="20">
        <v>11</v>
      </c>
      <c r="X72" s="72" t="s">
        <v>302</v>
      </c>
      <c r="Y72" s="72"/>
    </row>
    <row r="73" spans="1:34" x14ac:dyDescent="0.35">
      <c r="A73" s="79" t="s">
        <v>14</v>
      </c>
      <c r="B73" s="36" t="s">
        <v>253</v>
      </c>
      <c r="J73" s="20">
        <v>12</v>
      </c>
      <c r="K73" s="27" t="s">
        <v>176</v>
      </c>
      <c r="M73" s="71">
        <v>0</v>
      </c>
      <c r="N73" s="71">
        <v>14</v>
      </c>
      <c r="O73" s="71">
        <v>15</v>
      </c>
      <c r="P73" s="71">
        <v>0</v>
      </c>
      <c r="Q73" s="71">
        <v>33</v>
      </c>
      <c r="R73" s="71">
        <v>35</v>
      </c>
      <c r="S73" s="71"/>
      <c r="T73" s="71"/>
      <c r="U73" s="71"/>
      <c r="W73" s="20">
        <v>12</v>
      </c>
      <c r="X73" s="72" t="s">
        <v>11</v>
      </c>
      <c r="Y73" s="72"/>
    </row>
    <row r="74" spans="1:34" x14ac:dyDescent="0.35">
      <c r="A74" s="80" t="s">
        <v>25</v>
      </c>
      <c r="J74" s="20">
        <v>13</v>
      </c>
      <c r="K74" s="27" t="s">
        <v>172</v>
      </c>
      <c r="M74" s="71">
        <v>0</v>
      </c>
      <c r="N74" s="71">
        <v>14</v>
      </c>
      <c r="O74" s="71">
        <v>15</v>
      </c>
      <c r="P74" s="71">
        <v>0</v>
      </c>
      <c r="Q74" s="71">
        <v>33</v>
      </c>
      <c r="R74" s="71">
        <v>35</v>
      </c>
      <c r="S74" s="71"/>
      <c r="T74" s="71"/>
      <c r="U74" s="71"/>
      <c r="W74" s="20">
        <v>13</v>
      </c>
      <c r="X74" s="74" t="s">
        <v>370</v>
      </c>
      <c r="Y74" s="72"/>
    </row>
    <row r="75" spans="1:34" x14ac:dyDescent="0.35">
      <c r="A75" s="81" t="s">
        <v>26</v>
      </c>
      <c r="B75" s="36" t="s">
        <v>50</v>
      </c>
      <c r="J75" s="20">
        <v>14</v>
      </c>
      <c r="K75" s="27" t="s">
        <v>173</v>
      </c>
      <c r="M75" s="71">
        <v>0</v>
      </c>
      <c r="N75" s="71">
        <v>14</v>
      </c>
      <c r="O75" s="71">
        <v>15</v>
      </c>
      <c r="P75" s="71">
        <v>0</v>
      </c>
      <c r="Q75" s="71">
        <v>33</v>
      </c>
      <c r="R75" s="71">
        <v>35</v>
      </c>
      <c r="S75" s="71"/>
      <c r="T75" s="71"/>
      <c r="U75" s="71"/>
      <c r="W75" s="20">
        <v>14</v>
      </c>
      <c r="X75" s="72"/>
      <c r="Y75" s="72"/>
      <c r="AA75" s="6"/>
    </row>
    <row r="76" spans="1:34" x14ac:dyDescent="0.35">
      <c r="A76" s="82" t="s">
        <v>30</v>
      </c>
      <c r="B76" s="36" t="s">
        <v>29</v>
      </c>
      <c r="J76" s="20">
        <v>15</v>
      </c>
      <c r="K76" s="27" t="s">
        <v>174</v>
      </c>
      <c r="M76" s="71">
        <v>0</v>
      </c>
      <c r="N76" s="71">
        <v>14</v>
      </c>
      <c r="O76" s="71">
        <v>15</v>
      </c>
      <c r="P76" s="71">
        <v>0</v>
      </c>
      <c r="Q76" s="71">
        <v>33</v>
      </c>
      <c r="R76" s="71">
        <v>35</v>
      </c>
      <c r="S76" s="71"/>
      <c r="T76" s="71"/>
      <c r="U76" s="71"/>
      <c r="W76" s="20">
        <v>15</v>
      </c>
      <c r="X76" s="72"/>
      <c r="Y76" s="72"/>
      <c r="AH76" s="83" t="s">
        <v>79</v>
      </c>
    </row>
    <row r="77" spans="1:34" x14ac:dyDescent="0.35">
      <c r="A77" s="84" t="s">
        <v>27</v>
      </c>
      <c r="B77" s="36" t="s">
        <v>28</v>
      </c>
      <c r="J77" s="20">
        <v>16</v>
      </c>
      <c r="K77" s="27" t="s">
        <v>186</v>
      </c>
      <c r="M77" s="71">
        <v>0</v>
      </c>
      <c r="N77" s="71">
        <v>14</v>
      </c>
      <c r="O77" s="71">
        <v>15</v>
      </c>
      <c r="P77" s="71">
        <v>0</v>
      </c>
      <c r="Q77" s="71">
        <v>33</v>
      </c>
      <c r="R77" s="71">
        <v>35</v>
      </c>
      <c r="S77" s="71"/>
      <c r="T77" s="71"/>
      <c r="U77" s="71"/>
      <c r="W77" s="20">
        <v>16</v>
      </c>
      <c r="X77" s="72"/>
      <c r="Y77" s="72"/>
    </row>
    <row r="78" spans="1:34" x14ac:dyDescent="0.35">
      <c r="A78" s="84" t="s">
        <v>259</v>
      </c>
      <c r="B78" s="85" t="s">
        <v>51</v>
      </c>
      <c r="C78" s="85"/>
      <c r="J78" s="20">
        <v>17</v>
      </c>
      <c r="K78" s="27"/>
      <c r="M78" s="71"/>
      <c r="N78" s="71"/>
      <c r="O78" s="71"/>
      <c r="P78" s="71"/>
      <c r="Q78" s="71"/>
      <c r="R78" s="71"/>
      <c r="S78" s="71"/>
      <c r="T78" s="71"/>
      <c r="U78" s="71"/>
      <c r="W78" s="20">
        <v>17</v>
      </c>
      <c r="X78" s="72" t="s">
        <v>289</v>
      </c>
      <c r="Y78" s="72">
        <v>70</v>
      </c>
    </row>
    <row r="79" spans="1:34" x14ac:dyDescent="0.35">
      <c r="A79" s="84" t="s">
        <v>260</v>
      </c>
      <c r="B79" s="85" t="s">
        <v>254</v>
      </c>
      <c r="C79" s="85"/>
      <c r="J79" s="20">
        <v>18</v>
      </c>
      <c r="K79" s="27" t="s">
        <v>113</v>
      </c>
      <c r="M79" s="71">
        <v>0</v>
      </c>
      <c r="N79" s="71">
        <v>2</v>
      </c>
      <c r="O79" s="71">
        <v>3</v>
      </c>
      <c r="P79" s="71">
        <v>0</v>
      </c>
      <c r="Q79" s="71">
        <v>2</v>
      </c>
      <c r="R79" s="71">
        <v>3</v>
      </c>
      <c r="S79" s="71"/>
      <c r="T79" s="71"/>
      <c r="U79" s="71"/>
      <c r="W79" s="20">
        <v>18</v>
      </c>
      <c r="X79" s="72" t="s">
        <v>291</v>
      </c>
      <c r="Y79" s="72">
        <v>75</v>
      </c>
      <c r="AH79" s="83" t="s">
        <v>82</v>
      </c>
    </row>
    <row r="80" spans="1:34" ht="15" thickBot="1" x14ac:dyDescent="0.4">
      <c r="A80" s="86" t="s">
        <v>226</v>
      </c>
      <c r="B80" s="87" t="s">
        <v>255</v>
      </c>
      <c r="C80" s="87"/>
      <c r="J80" s="20">
        <v>19</v>
      </c>
      <c r="K80" s="27"/>
      <c r="M80" s="71"/>
      <c r="N80" s="71"/>
      <c r="O80" s="71"/>
      <c r="P80" s="71"/>
      <c r="Q80" s="71"/>
      <c r="R80" s="71"/>
      <c r="S80" s="71"/>
      <c r="T80" s="71"/>
      <c r="U80" s="71"/>
      <c r="W80" s="20">
        <v>19</v>
      </c>
      <c r="X80" s="72" t="s">
        <v>131</v>
      </c>
      <c r="Y80" s="72">
        <v>60</v>
      </c>
    </row>
    <row r="81" spans="1:26" x14ac:dyDescent="0.35">
      <c r="J81" s="20">
        <v>20</v>
      </c>
      <c r="K81" s="27"/>
      <c r="M81" s="71"/>
      <c r="N81" s="71"/>
      <c r="O81" s="71"/>
      <c r="P81" s="71"/>
      <c r="Q81" s="71"/>
      <c r="R81" s="71"/>
      <c r="S81" s="71"/>
      <c r="T81" s="71"/>
      <c r="U81" s="71"/>
      <c r="W81" s="20">
        <v>20</v>
      </c>
      <c r="X81" s="72" t="s">
        <v>132</v>
      </c>
      <c r="Y81" s="72">
        <v>120</v>
      </c>
    </row>
    <row r="82" spans="1:26" x14ac:dyDescent="0.35">
      <c r="J82" s="20">
        <v>21</v>
      </c>
      <c r="K82" s="27"/>
      <c r="M82" s="71"/>
      <c r="N82" s="71"/>
      <c r="O82" s="71"/>
      <c r="P82" s="71"/>
      <c r="Q82" s="71"/>
      <c r="R82" s="71"/>
      <c r="S82" s="71"/>
      <c r="T82" s="71"/>
      <c r="U82" s="71"/>
      <c r="W82" s="20">
        <v>21</v>
      </c>
      <c r="X82" s="72" t="s">
        <v>126</v>
      </c>
      <c r="Y82" s="72">
        <v>2</v>
      </c>
    </row>
    <row r="83" spans="1:26" x14ac:dyDescent="0.35">
      <c r="A83" s="36" t="s">
        <v>221</v>
      </c>
      <c r="B83" s="36" t="str">
        <f>'I  N  P  U  T'!A1</f>
        <v>Drop down</v>
      </c>
      <c r="J83" s="20">
        <v>22</v>
      </c>
      <c r="K83" s="27"/>
      <c r="M83" s="71"/>
      <c r="N83" s="71"/>
      <c r="O83" s="71"/>
      <c r="P83" s="71"/>
      <c r="Q83" s="71"/>
      <c r="R83" s="71"/>
      <c r="S83" s="71"/>
      <c r="T83" s="71"/>
      <c r="U83" s="71"/>
      <c r="W83" s="20">
        <v>22</v>
      </c>
      <c r="X83" s="72" t="s">
        <v>127</v>
      </c>
      <c r="Y83" s="72">
        <v>3</v>
      </c>
    </row>
    <row r="84" spans="1:26" ht="15.5" x14ac:dyDescent="0.35">
      <c r="A84" s="88" t="s">
        <v>117</v>
      </c>
      <c r="J84" s="20">
        <v>23</v>
      </c>
      <c r="K84" s="27"/>
      <c r="M84" s="71"/>
      <c r="N84" s="71"/>
      <c r="O84" s="71"/>
      <c r="P84" s="71"/>
      <c r="Q84" s="71"/>
      <c r="R84" s="71"/>
      <c r="S84" s="71"/>
      <c r="T84" s="71"/>
      <c r="U84" s="71"/>
      <c r="W84" s="20">
        <v>23</v>
      </c>
      <c r="X84" s="72" t="s">
        <v>120</v>
      </c>
      <c r="Y84" s="72">
        <v>0</v>
      </c>
    </row>
    <row r="85" spans="1:26" x14ac:dyDescent="0.35">
      <c r="A85" s="36" t="str">
        <f>IF(OR(
AND('I  N  P  U  T'!A1='Data HANDS OFF'!A15,'I  N  P  U  T'!B1='Data HANDS OFF'!B15),
AND('I  N  P  U  T'!A1='Data HANDS OFF'!A15,'I  N  P  U  T'!B1='Data HANDS OFF'!B16),
AND('I  N  P  U  T'!A1='Data HANDS OFF'!A18,'I  N  P  U  T'!B1='Data HANDS OFF'!B18),
AND('I  N  P  U  T'!A1='Data HANDS OFF'!A21,'I  N  P  U  T'!B1='Data HANDS OFF'!B21),
AND('I  N  P  U  T'!A1='Data HANDS OFF'!A24,'I  N  P  U  T'!B1='Data HANDS OFF'!B24)
),
B86,B87)</f>
        <v>SG-FPSO-Kombi falsch</v>
      </c>
      <c r="B85" s="76" t="s">
        <v>65</v>
      </c>
      <c r="J85" s="20">
        <v>24</v>
      </c>
      <c r="K85" s="27"/>
      <c r="M85" s="71"/>
      <c r="N85" s="71"/>
      <c r="O85" s="71"/>
      <c r="P85" s="71"/>
      <c r="Q85" s="71"/>
      <c r="R85" s="71"/>
      <c r="S85" s="71"/>
      <c r="T85" s="71"/>
      <c r="U85" s="71"/>
      <c r="W85" s="20">
        <v>24</v>
      </c>
      <c r="X85" s="72" t="s">
        <v>122</v>
      </c>
      <c r="Y85" s="72">
        <v>9</v>
      </c>
    </row>
    <row r="86" spans="1:26" x14ac:dyDescent="0.35">
      <c r="B86" s="45" t="s">
        <v>119</v>
      </c>
      <c r="J86" s="20">
        <v>25</v>
      </c>
      <c r="K86" s="27"/>
      <c r="M86" s="71"/>
      <c r="N86" s="71"/>
      <c r="O86" s="71"/>
      <c r="P86" s="71"/>
      <c r="Q86" s="71"/>
      <c r="R86" s="71"/>
      <c r="S86" s="71"/>
      <c r="T86" s="71"/>
      <c r="U86" s="71"/>
      <c r="W86" s="20">
        <v>25</v>
      </c>
      <c r="X86" s="72" t="s">
        <v>121</v>
      </c>
      <c r="Y86" s="72">
        <v>10</v>
      </c>
    </row>
    <row r="87" spans="1:26" x14ac:dyDescent="0.35">
      <c r="B87" s="36" t="s">
        <v>118</v>
      </c>
      <c r="J87" s="20">
        <v>26</v>
      </c>
      <c r="K87" s="27" t="s">
        <v>0</v>
      </c>
      <c r="M87" s="71"/>
      <c r="N87" s="71"/>
      <c r="O87" s="71"/>
      <c r="P87" s="71"/>
      <c r="Q87" s="71"/>
      <c r="R87" s="71"/>
      <c r="S87" s="71"/>
      <c r="T87" s="71"/>
      <c r="U87" s="71"/>
      <c r="W87" s="20">
        <v>26</v>
      </c>
      <c r="X87" s="72" t="s">
        <v>124</v>
      </c>
      <c r="Y87" s="72">
        <v>18</v>
      </c>
    </row>
    <row r="88" spans="1:26" x14ac:dyDescent="0.35">
      <c r="J88" s="20">
        <v>27</v>
      </c>
      <c r="K88" s="27"/>
      <c r="M88" s="71"/>
      <c r="N88" s="71"/>
      <c r="O88" s="71"/>
      <c r="P88" s="71"/>
      <c r="Q88" s="71"/>
      <c r="R88" s="71"/>
      <c r="S88" s="71"/>
      <c r="T88" s="71"/>
      <c r="U88" s="71"/>
      <c r="W88" s="20">
        <v>27</v>
      </c>
      <c r="X88" s="72" t="s">
        <v>123</v>
      </c>
      <c r="Y88" s="72">
        <v>20</v>
      </c>
    </row>
    <row r="91" spans="1:26" x14ac:dyDescent="0.35">
      <c r="D91" s="67" t="str">
        <f>"Typ: " &amp;$A$4</f>
        <v>Typ: (EN)  Master's degree program Biology</v>
      </c>
      <c r="K91" s="68" t="str">
        <f>C18</f>
        <v>Typ (EN)  Master's degree program Biology/AER MSc Bio 2021</v>
      </c>
      <c r="L91" s="69"/>
      <c r="M91" s="45" t="str">
        <f>$M$1</f>
        <v>FV 0</v>
      </c>
      <c r="N91" s="45" t="str">
        <f>$N$1</f>
        <v>FMW T</v>
      </c>
      <c r="O91" s="45" t="str">
        <f>$O$1</f>
        <v>FWW Th</v>
      </c>
      <c r="Q91" s="45" t="str">
        <f>$Q$1</f>
        <v>FMW M</v>
      </c>
      <c r="R91" s="45" t="str">
        <f>$R$1</f>
        <v>FEW M</v>
      </c>
      <c r="X91" s="3" t="str">
        <f>K91</f>
        <v>Typ (EN)  Master's degree program Biology/AER MSc Bio 2021</v>
      </c>
      <c r="Y91" s="3"/>
    </row>
    <row r="92" spans="1:26" x14ac:dyDescent="0.35">
      <c r="D92" s="42" t="s">
        <v>145</v>
      </c>
      <c r="J92" s="20">
        <v>1</v>
      </c>
      <c r="K92" s="27" t="str">
        <f t="shared" ref="K92:K118" si="1">L32</f>
        <v>Biochemisty and Cell Biology as Primary Focus (Rule:  ≥ 20 CP, TOP ≥10 CP)</v>
      </c>
      <c r="M92" s="71">
        <v>0</v>
      </c>
      <c r="N92" s="71">
        <v>9</v>
      </c>
      <c r="O92" s="71">
        <v>10</v>
      </c>
      <c r="P92" s="71">
        <v>0</v>
      </c>
      <c r="Q92" s="71">
        <v>18</v>
      </c>
      <c r="R92" s="71">
        <v>20</v>
      </c>
      <c r="S92" s="71"/>
      <c r="T92" s="71"/>
      <c r="U92" s="71"/>
      <c r="W92" s="20">
        <v>1</v>
      </c>
      <c r="X92" s="72" t="str">
        <f t="shared" ref="X92:X104" si="2">Z32</f>
        <v>Theory-oriented CPs (TOM) ↓</v>
      </c>
      <c r="Y92" s="72">
        <f t="shared" ref="Y92:Y104" si="3">AA32</f>
        <v>0</v>
      </c>
    </row>
    <row r="93" spans="1:26" x14ac:dyDescent="0.35">
      <c r="D93" s="42"/>
      <c r="J93" s="20">
        <v>2</v>
      </c>
      <c r="K93" s="27" t="str">
        <f t="shared" si="1"/>
        <v>Genetics as Primary Focus (Rule:  ≥ 20 CP, TOP ≥10 CP)</v>
      </c>
      <c r="M93" s="71">
        <v>0</v>
      </c>
      <c r="N93" s="71">
        <v>9</v>
      </c>
      <c r="O93" s="71">
        <v>10</v>
      </c>
      <c r="P93" s="71">
        <v>0</v>
      </c>
      <c r="Q93" s="71">
        <v>18</v>
      </c>
      <c r="R93" s="71">
        <v>20</v>
      </c>
      <c r="S93" s="71"/>
      <c r="T93" s="71"/>
      <c r="U93" s="71"/>
      <c r="W93" s="20">
        <v>2</v>
      </c>
      <c r="X93" s="72" t="str">
        <f t="shared" si="2"/>
        <v>Practice-oriented CPs (POM) ↓</v>
      </c>
      <c r="Y93" s="72">
        <f t="shared" si="3"/>
        <v>0</v>
      </c>
    </row>
    <row r="94" spans="1:26" x14ac:dyDescent="0.35">
      <c r="D94" s="42" t="s">
        <v>220</v>
      </c>
      <c r="J94" s="20">
        <v>3</v>
      </c>
      <c r="K94" s="27" t="str">
        <f t="shared" si="1"/>
        <v>Medical Biology  as Primary Focus (Rule:  ≥ 20 CP, TOP ≥10 CP)</v>
      </c>
      <c r="M94" s="71">
        <v>0</v>
      </c>
      <c r="N94" s="71">
        <v>9</v>
      </c>
      <c r="O94" s="71">
        <v>10</v>
      </c>
      <c r="P94" s="71">
        <v>0</v>
      </c>
      <c r="Q94" s="71">
        <v>18</v>
      </c>
      <c r="R94" s="71">
        <v>20</v>
      </c>
      <c r="S94" s="71"/>
      <c r="T94" s="71"/>
      <c r="U94" s="71"/>
      <c r="V94" s="69"/>
      <c r="W94" s="20">
        <v>3</v>
      </c>
      <c r="X94" s="72" t="str">
        <f t="shared" si="2"/>
        <v>SPP-Registration possible from &gt;= 70 CP / Thesis start from passed SPP + proven 70 CP in elective modules.
.</v>
      </c>
      <c r="Y94" s="72">
        <f t="shared" si="3"/>
        <v>0</v>
      </c>
      <c r="Z94" s="6"/>
    </row>
    <row r="95" spans="1:26" x14ac:dyDescent="0.35">
      <c r="D95" s="42"/>
      <c r="J95" s="20">
        <v>4</v>
      </c>
      <c r="K95" s="27" t="str">
        <f t="shared" si="1"/>
        <v>Microbiology  as Primary Focus (Rule:  ≥ 20 CP, TOP ≥10 CP)</v>
      </c>
      <c r="M95" s="71">
        <v>0</v>
      </c>
      <c r="N95" s="71">
        <v>9</v>
      </c>
      <c r="O95" s="71">
        <v>10</v>
      </c>
      <c r="P95" s="71">
        <v>0</v>
      </c>
      <c r="Q95" s="71">
        <v>18</v>
      </c>
      <c r="R95" s="71">
        <v>20</v>
      </c>
      <c r="S95" s="71"/>
      <c r="T95" s="71"/>
      <c r="U95" s="71"/>
      <c r="W95" s="20">
        <v>4</v>
      </c>
      <c r="X95" s="72" t="str">
        <f t="shared" si="2"/>
        <v>Scientific project planning (SPP = WPP)</v>
      </c>
      <c r="Y95" s="72">
        <f t="shared" si="3"/>
        <v>5</v>
      </c>
    </row>
    <row r="96" spans="1:26" x14ac:dyDescent="0.35">
      <c r="J96" s="20">
        <v>5</v>
      </c>
      <c r="K96" s="27" t="str">
        <f t="shared" si="1"/>
        <v>Ecology  as Primary Focus (Rule:  ≥ 20 CP, TOP ≥10 CP)</v>
      </c>
      <c r="M96" s="71">
        <v>0</v>
      </c>
      <c r="N96" s="71">
        <v>9</v>
      </c>
      <c r="O96" s="71">
        <v>10</v>
      </c>
      <c r="P96" s="71">
        <v>0</v>
      </c>
      <c r="Q96" s="71">
        <v>18</v>
      </c>
      <c r="R96" s="71">
        <v>20</v>
      </c>
      <c r="S96" s="71"/>
      <c r="T96" s="71"/>
      <c r="U96" s="71"/>
      <c r="W96" s="20">
        <v>5</v>
      </c>
      <c r="X96" s="72" t="str">
        <f t="shared" si="2"/>
        <v>Master´s Thesis</v>
      </c>
      <c r="Y96" s="72">
        <f t="shared" si="3"/>
        <v>30</v>
      </c>
    </row>
    <row r="97" spans="10:25" x14ac:dyDescent="0.35">
      <c r="J97" s="20">
        <v>6</v>
      </c>
      <c r="K97" s="27" t="str">
        <f t="shared" si="1"/>
        <v>Plant Sciences  as Primary Focus (Rule:  ≥ 20 CP, TOP ≥10 CP)</v>
      </c>
      <c r="M97" s="71">
        <v>0</v>
      </c>
      <c r="N97" s="71">
        <v>9</v>
      </c>
      <c r="O97" s="71">
        <v>10</v>
      </c>
      <c r="P97" s="71">
        <v>0</v>
      </c>
      <c r="Q97" s="71">
        <v>18</v>
      </c>
      <c r="R97" s="71">
        <v>20</v>
      </c>
      <c r="S97" s="71"/>
      <c r="T97" s="71"/>
      <c r="U97" s="71"/>
      <c r="W97" s="20">
        <v>6</v>
      </c>
      <c r="X97" s="72" t="str">
        <f t="shared" si="2"/>
        <v>Ungraded compulsory talk during the final phase or after completion of the MSc thesis</v>
      </c>
      <c r="Y97" s="72">
        <f t="shared" si="3"/>
        <v>0</v>
      </c>
    </row>
    <row r="98" spans="10:25" x14ac:dyDescent="0.35">
      <c r="J98" s="20">
        <v>7</v>
      </c>
      <c r="K98" s="27" t="str">
        <f t="shared" si="1"/>
        <v>Animal Sciences  as Primary Focus (Rule:  ≥ 20 CP, TOP ≥10 CP)</v>
      </c>
      <c r="M98" s="71">
        <v>0</v>
      </c>
      <c r="N98" s="71">
        <v>9</v>
      </c>
      <c r="O98" s="71">
        <v>10</v>
      </c>
      <c r="P98" s="71">
        <v>0</v>
      </c>
      <c r="Q98" s="71">
        <v>18</v>
      </c>
      <c r="R98" s="71">
        <v>20</v>
      </c>
      <c r="S98" s="71"/>
      <c r="T98" s="71"/>
      <c r="U98" s="71"/>
      <c r="W98" s="20">
        <v>7</v>
      </c>
      <c r="X98" s="72" t="str">
        <f t="shared" si="2"/>
        <v>Current certificate-relevant. CPs in theory | practice:</v>
      </c>
      <c r="Y98" s="72">
        <f t="shared" si="3"/>
        <v>0</v>
      </c>
    </row>
    <row r="99" spans="10:25" x14ac:dyDescent="0.35">
      <c r="J99" s="20">
        <v>8</v>
      </c>
      <c r="K99" s="27" t="str">
        <f t="shared" si="1"/>
        <v>Elective Modules from Further Areas of Specialization. Not related to a subject group selected above, but relevant to degree completion!</v>
      </c>
      <c r="M99" s="71">
        <v>0</v>
      </c>
      <c r="N99" s="71">
        <v>0</v>
      </c>
      <c r="O99" s="71">
        <v>0</v>
      </c>
      <c r="P99" s="71">
        <v>0</v>
      </c>
      <c r="Q99" s="71">
        <v>0</v>
      </c>
      <c r="R99" s="71">
        <v>0</v>
      </c>
      <c r="S99" s="71"/>
      <c r="T99" s="71"/>
      <c r="U99" s="71"/>
      <c r="W99" s="20">
        <v>8</v>
      </c>
      <c r="X99" s="72" t="str">
        <f t="shared" si="2"/>
        <v>Please save the file with a name analogous to 20221206_BioMSc_Darwin.Charles_ver.20221224, where:</v>
      </c>
      <c r="Y99" s="72">
        <f t="shared" si="3"/>
        <v>0</v>
      </c>
    </row>
    <row r="100" spans="10:25" x14ac:dyDescent="0.35">
      <c r="J100" s="20">
        <v>9</v>
      </c>
      <c r="K100" s="27">
        <f t="shared" si="1"/>
        <v>0</v>
      </c>
      <c r="M100" s="71"/>
      <c r="N100" s="71"/>
      <c r="O100" s="71"/>
      <c r="P100" s="71"/>
      <c r="Q100" s="71"/>
      <c r="R100" s="71"/>
      <c r="S100" s="71"/>
      <c r="T100" s="71"/>
      <c r="U100" s="71"/>
      <c r="W100" s="20">
        <v>9</v>
      </c>
      <c r="X100" s="72" t="str">
        <f t="shared" si="2"/>
        <v>Grade point average incl. Th. (informal)</v>
      </c>
      <c r="Y100" s="72">
        <f t="shared" si="3"/>
        <v>0</v>
      </c>
    </row>
    <row r="101" spans="10:25" x14ac:dyDescent="0.35">
      <c r="J101" s="20">
        <v>10</v>
      </c>
      <c r="K101" s="27" t="str">
        <f t="shared" si="1"/>
        <v>Biochemisty and Cell Biology as Specializing (alternat. to PF; rule:  35 ≥ CP, T ≥15 CP)</v>
      </c>
      <c r="M101" s="71">
        <v>0</v>
      </c>
      <c r="N101" s="71">
        <v>14</v>
      </c>
      <c r="O101" s="71">
        <v>15</v>
      </c>
      <c r="P101" s="71">
        <v>0</v>
      </c>
      <c r="Q101" s="71">
        <v>33</v>
      </c>
      <c r="R101" s="71">
        <v>35</v>
      </c>
      <c r="S101" s="71"/>
      <c r="T101" s="71"/>
      <c r="U101" s="71"/>
      <c r="W101" s="20">
        <v>10</v>
      </c>
      <c r="X101" s="72" t="str">
        <f t="shared" si="2"/>
        <v>Exklusive bloc for General educational module(s) (GEM) / Inter disciplinary moduiles (IDM)</v>
      </c>
      <c r="Y101" s="72">
        <f t="shared" si="3"/>
        <v>0</v>
      </c>
    </row>
    <row r="102" spans="10:25" x14ac:dyDescent="0.35">
      <c r="J102" s="20">
        <v>11</v>
      </c>
      <c r="K102" s="27" t="str">
        <f t="shared" si="1"/>
        <v>Genetics as Specializing (alternat. to PF; rule:  35 ≥ CP, T ≥15 CP)</v>
      </c>
      <c r="M102" s="71">
        <v>0</v>
      </c>
      <c r="N102" s="71">
        <v>14</v>
      </c>
      <c r="O102" s="71">
        <v>15</v>
      </c>
      <c r="P102" s="71">
        <v>0</v>
      </c>
      <c r="Q102" s="71">
        <v>33</v>
      </c>
      <c r="R102" s="71">
        <v>35</v>
      </c>
      <c r="S102" s="71"/>
      <c r="T102" s="71"/>
      <c r="U102" s="71"/>
      <c r="W102" s="20">
        <v>11</v>
      </c>
      <c r="X102" s="72" t="str">
        <f t="shared" si="2"/>
        <v>Interdisciplinary qualification Modules (IDM)</v>
      </c>
      <c r="Y102" s="72">
        <f t="shared" si="3"/>
        <v>0</v>
      </c>
    </row>
    <row r="103" spans="10:25" x14ac:dyDescent="0.35">
      <c r="J103" s="20">
        <v>12</v>
      </c>
      <c r="K103" s="27" t="str">
        <f t="shared" si="1"/>
        <v>Medical Biology  as Specializing (alternat. to PF; rule:  35 ≥ CP, T ≥15 CP)</v>
      </c>
      <c r="M103" s="71">
        <v>0</v>
      </c>
      <c r="N103" s="71">
        <v>14</v>
      </c>
      <c r="O103" s="71">
        <v>15</v>
      </c>
      <c r="P103" s="71">
        <v>0</v>
      </c>
      <c r="Q103" s="71">
        <v>33</v>
      </c>
      <c r="R103" s="71">
        <v>35</v>
      </c>
      <c r="S103" s="71"/>
      <c r="T103" s="71"/>
      <c r="U103" s="71"/>
      <c r="W103" s="20">
        <v>12</v>
      </c>
      <c r="X103" s="72" t="str">
        <f t="shared" si="2"/>
        <v>Non-certificate-relevant (i.e. ALL remaining) exams / modules</v>
      </c>
      <c r="Y103" s="72">
        <f t="shared" si="3"/>
        <v>0</v>
      </c>
    </row>
    <row r="104" spans="10:25" x14ac:dyDescent="0.35">
      <c r="J104" s="20">
        <v>13</v>
      </c>
      <c r="K104" s="27" t="str">
        <f t="shared" si="1"/>
        <v>Microbiology  as Specializing (alternat. to PF; rule:  35 ≥ CP, T ≥15 CP)</v>
      </c>
      <c r="M104" s="71">
        <v>0</v>
      </c>
      <c r="N104" s="71">
        <v>14</v>
      </c>
      <c r="O104" s="71">
        <v>15</v>
      </c>
      <c r="P104" s="71">
        <v>0</v>
      </c>
      <c r="Q104" s="71">
        <v>33</v>
      </c>
      <c r="R104" s="71">
        <v>35</v>
      </c>
      <c r="S104" s="71"/>
      <c r="T104" s="71"/>
      <c r="U104" s="71"/>
      <c r="W104" s="20">
        <v>13</v>
      </c>
      <c r="X104" s="72" t="str">
        <f t="shared" si="2"/>
        <v>= Additional subjects (do not count toward final grade, but appear with CP and grade on ToR).</v>
      </c>
      <c r="Y104" s="72">
        <f t="shared" si="3"/>
        <v>0</v>
      </c>
    </row>
    <row r="105" spans="10:25" x14ac:dyDescent="0.35">
      <c r="J105" s="20">
        <v>14</v>
      </c>
      <c r="K105" s="27" t="str">
        <f t="shared" si="1"/>
        <v>Ecology  as Specializing (alternat. to PF; rule:  35 ≥ CP, T ≥15 CP)</v>
      </c>
      <c r="M105" s="71">
        <v>0</v>
      </c>
      <c r="N105" s="71">
        <v>14</v>
      </c>
      <c r="O105" s="71">
        <v>15</v>
      </c>
      <c r="P105" s="71">
        <v>0</v>
      </c>
      <c r="Q105" s="71">
        <v>33</v>
      </c>
      <c r="R105" s="71">
        <v>35</v>
      </c>
      <c r="S105" s="71"/>
      <c r="T105" s="71"/>
      <c r="U105" s="71"/>
      <c r="W105" s="20">
        <v>14</v>
      </c>
      <c r="X105" s="72">
        <f t="shared" ref="X105:X118" si="4">Z45</f>
        <v>0</v>
      </c>
      <c r="Y105" s="72">
        <f t="shared" ref="Y105:Y118" si="5">AA45</f>
        <v>0</v>
      </c>
    </row>
    <row r="106" spans="10:25" x14ac:dyDescent="0.35">
      <c r="J106" s="20">
        <v>15</v>
      </c>
      <c r="K106" s="27" t="str">
        <f t="shared" si="1"/>
        <v>Plant Sciences  as Specializing (alternat. to PF; rule:  35 ≥ CP, T ≥15 CP)</v>
      </c>
      <c r="M106" s="71">
        <v>0</v>
      </c>
      <c r="N106" s="71">
        <v>14</v>
      </c>
      <c r="O106" s="71">
        <v>15</v>
      </c>
      <c r="P106" s="71">
        <v>0</v>
      </c>
      <c r="Q106" s="71">
        <v>33</v>
      </c>
      <c r="R106" s="71">
        <v>35</v>
      </c>
      <c r="S106" s="71"/>
      <c r="T106" s="71"/>
      <c r="U106" s="71"/>
      <c r="W106" s="20">
        <v>15</v>
      </c>
      <c r="X106" s="72">
        <f t="shared" si="4"/>
        <v>0</v>
      </c>
      <c r="Y106" s="72">
        <f t="shared" si="5"/>
        <v>0</v>
      </c>
    </row>
    <row r="107" spans="10:25" x14ac:dyDescent="0.35">
      <c r="J107" s="20">
        <v>16</v>
      </c>
      <c r="K107" s="27" t="str">
        <f t="shared" si="1"/>
        <v>Animal Sciences  as Specializing (alternat. to PF; rule:  35 ≥ CP, T ≥15 CP)</v>
      </c>
      <c r="M107" s="71">
        <v>0</v>
      </c>
      <c r="N107" s="71">
        <v>14</v>
      </c>
      <c r="O107" s="71">
        <v>15</v>
      </c>
      <c r="P107" s="71">
        <v>0</v>
      </c>
      <c r="Q107" s="71">
        <v>33</v>
      </c>
      <c r="R107" s="71">
        <v>35</v>
      </c>
      <c r="S107" s="71"/>
      <c r="T107" s="71"/>
      <c r="U107" s="71"/>
      <c r="W107" s="20">
        <v>16</v>
      </c>
      <c r="X107" s="72">
        <f t="shared" si="4"/>
        <v>0</v>
      </c>
      <c r="Y107" s="72">
        <f t="shared" si="5"/>
        <v>0</v>
      </c>
    </row>
    <row r="108" spans="10:25" x14ac:dyDescent="0.35">
      <c r="J108" s="20">
        <v>17</v>
      </c>
      <c r="K108" s="27">
        <f t="shared" si="1"/>
        <v>0</v>
      </c>
      <c r="M108" s="71"/>
      <c r="N108" s="71"/>
      <c r="O108" s="71"/>
      <c r="P108" s="71"/>
      <c r="Q108" s="71"/>
      <c r="R108" s="71"/>
      <c r="S108" s="71"/>
      <c r="T108" s="71"/>
      <c r="U108" s="71"/>
      <c r="W108" s="20">
        <v>17</v>
      </c>
      <c r="X108" s="72" t="str">
        <f t="shared" si="4"/>
        <v>CPs for SPP obtained</v>
      </c>
      <c r="Y108" s="72">
        <f t="shared" si="5"/>
        <v>70</v>
      </c>
    </row>
    <row r="109" spans="10:25" x14ac:dyDescent="0.35">
      <c r="J109" s="20">
        <v>18</v>
      </c>
      <c r="K109" s="27" t="str">
        <f t="shared" si="1"/>
        <v>Group General educational / Interdisciplinary module(s) with a total of min. 3 CP</v>
      </c>
      <c r="M109" s="71">
        <v>0</v>
      </c>
      <c r="N109" s="71">
        <v>2</v>
      </c>
      <c r="O109" s="71">
        <v>3</v>
      </c>
      <c r="P109" s="71">
        <v>0</v>
      </c>
      <c r="Q109" s="71">
        <v>2</v>
      </c>
      <c r="R109" s="71">
        <v>3</v>
      </c>
      <c r="S109" s="71"/>
      <c r="T109" s="71"/>
      <c r="U109" s="71"/>
      <c r="W109" s="20">
        <v>18</v>
      </c>
      <c r="X109" s="72" t="str">
        <f t="shared" si="4"/>
        <v>CPs for Ths. Obtained</v>
      </c>
      <c r="Y109" s="72">
        <f t="shared" si="5"/>
        <v>75</v>
      </c>
    </row>
    <row r="110" spans="10:25" x14ac:dyDescent="0.35">
      <c r="J110" s="20">
        <v>19</v>
      </c>
      <c r="K110" s="27">
        <f t="shared" si="1"/>
        <v>0</v>
      </c>
      <c r="M110" s="71"/>
      <c r="N110" s="71"/>
      <c r="O110" s="71"/>
      <c r="P110" s="71"/>
      <c r="Q110" s="71"/>
      <c r="R110" s="71"/>
      <c r="S110" s="71"/>
      <c r="T110" s="71"/>
      <c r="U110" s="71"/>
      <c r="W110" s="20">
        <v>19</v>
      </c>
      <c r="X110" s="72" t="str">
        <f t="shared" si="4"/>
        <v>Farbverlauf: Farbmittelwert Abschluss</v>
      </c>
      <c r="Y110" s="72">
        <f t="shared" si="5"/>
        <v>60</v>
      </c>
    </row>
    <row r="111" spans="10:25" x14ac:dyDescent="0.35">
      <c r="J111" s="20">
        <v>20</v>
      </c>
      <c r="K111" s="27" t="str">
        <f t="shared" si="1"/>
        <v>What else?</v>
      </c>
      <c r="M111" s="71"/>
      <c r="N111" s="71"/>
      <c r="O111" s="71"/>
      <c r="P111" s="71"/>
      <c r="Q111" s="71"/>
      <c r="R111" s="71"/>
      <c r="S111" s="71"/>
      <c r="T111" s="71"/>
      <c r="U111" s="71"/>
      <c r="W111" s="20">
        <v>20</v>
      </c>
      <c r="X111" s="72" t="str">
        <f t="shared" si="4"/>
        <v>Farbverlauf: FPSO-Wunsch Abschluss</v>
      </c>
      <c r="Y111" s="72">
        <f t="shared" si="5"/>
        <v>120</v>
      </c>
    </row>
    <row r="112" spans="10:25" x14ac:dyDescent="0.35">
      <c r="J112" s="20">
        <v>21</v>
      </c>
      <c r="K112" s="27">
        <f t="shared" si="1"/>
        <v>0</v>
      </c>
      <c r="M112" s="71"/>
      <c r="N112" s="71"/>
      <c r="O112" s="71"/>
      <c r="P112" s="71"/>
      <c r="Q112" s="71"/>
      <c r="R112" s="71"/>
      <c r="S112" s="71"/>
      <c r="T112" s="71"/>
      <c r="U112" s="71"/>
      <c r="W112" s="20">
        <v>21</v>
      </c>
      <c r="X112" s="72" t="str">
        <f t="shared" si="4"/>
        <v>Farbverlauf: Farbmittelwert bei ABF</v>
      </c>
      <c r="Y112" s="72">
        <f t="shared" si="5"/>
        <v>2</v>
      </c>
    </row>
    <row r="113" spans="1:26" x14ac:dyDescent="0.35">
      <c r="J113" s="20">
        <v>22</v>
      </c>
      <c r="K113" s="27">
        <f t="shared" si="1"/>
        <v>0</v>
      </c>
      <c r="M113" s="71"/>
      <c r="N113" s="71"/>
      <c r="O113" s="71"/>
      <c r="P113" s="71"/>
      <c r="Q113" s="71"/>
      <c r="R113" s="71"/>
      <c r="S113" s="71"/>
      <c r="T113" s="71"/>
      <c r="U113" s="71"/>
      <c r="W113" s="20">
        <v>22</v>
      </c>
      <c r="X113" s="72" t="str">
        <f t="shared" si="4"/>
        <v>Farbverlauf: FPSO-Wunsch bei ABF</v>
      </c>
      <c r="Y113" s="72">
        <f t="shared" si="5"/>
        <v>3</v>
      </c>
    </row>
    <row r="114" spans="1:26" x14ac:dyDescent="0.35">
      <c r="J114" s="20">
        <v>23</v>
      </c>
      <c r="K114" s="27">
        <f t="shared" si="1"/>
        <v>0</v>
      </c>
      <c r="M114" s="71"/>
      <c r="N114" s="71"/>
      <c r="O114" s="71"/>
      <c r="P114" s="71"/>
      <c r="Q114" s="71"/>
      <c r="R114" s="71"/>
      <c r="S114" s="71"/>
      <c r="T114" s="71"/>
      <c r="U114" s="71"/>
      <c r="W114" s="20">
        <v>23</v>
      </c>
      <c r="X114" s="72" t="str">
        <f t="shared" si="4"/>
        <v>Farbverlauf: Grenzwert Null</v>
      </c>
      <c r="Y114" s="72">
        <f t="shared" si="5"/>
        <v>0</v>
      </c>
    </row>
    <row r="115" spans="1:26" x14ac:dyDescent="0.35">
      <c r="J115" s="20">
        <v>24</v>
      </c>
      <c r="K115" s="27">
        <f t="shared" si="1"/>
        <v>0</v>
      </c>
      <c r="M115" s="71"/>
      <c r="N115" s="71"/>
      <c r="O115" s="71"/>
      <c r="P115" s="71"/>
      <c r="Q115" s="71"/>
      <c r="R115" s="71"/>
      <c r="S115" s="71"/>
      <c r="T115" s="71"/>
      <c r="U115" s="71"/>
      <c r="W115" s="20">
        <v>24</v>
      </c>
      <c r="X115" s="72" t="str">
        <f t="shared" si="4"/>
        <v>Farbverlauf: Farbmittelwert bei Theorie</v>
      </c>
      <c r="Y115" s="72">
        <f t="shared" si="5"/>
        <v>9</v>
      </c>
    </row>
    <row r="116" spans="1:26" x14ac:dyDescent="0.35">
      <c r="J116" s="20">
        <v>25</v>
      </c>
      <c r="K116" s="27">
        <f t="shared" si="1"/>
        <v>0</v>
      </c>
      <c r="M116" s="71"/>
      <c r="N116" s="71"/>
      <c r="O116" s="71"/>
      <c r="P116" s="71"/>
      <c r="Q116" s="71"/>
      <c r="R116" s="71"/>
      <c r="S116" s="71"/>
      <c r="T116" s="71"/>
      <c r="U116" s="71"/>
      <c r="W116" s="20">
        <v>25</v>
      </c>
      <c r="X116" s="72" t="str">
        <f t="shared" si="4"/>
        <v>Farbverlauf: FPSO-Wunsch bei Theorie</v>
      </c>
      <c r="Y116" s="72">
        <f t="shared" si="5"/>
        <v>10</v>
      </c>
    </row>
    <row r="117" spans="1:26" x14ac:dyDescent="0.35">
      <c r="J117" s="20">
        <v>26</v>
      </c>
      <c r="K117" s="27">
        <f t="shared" si="1"/>
        <v>0</v>
      </c>
      <c r="M117" s="71"/>
      <c r="N117" s="71"/>
      <c r="O117" s="71"/>
      <c r="P117" s="71"/>
      <c r="Q117" s="71"/>
      <c r="R117" s="71"/>
      <c r="S117" s="71"/>
      <c r="T117" s="71"/>
      <c r="U117" s="71"/>
      <c r="W117" s="20">
        <v>26</v>
      </c>
      <c r="X117" s="72" t="str">
        <f t="shared" si="4"/>
        <v>Farbverlauf: Farbmittelwert für  Vertiefung/Schwerpunkt, z.B. Antragswert</v>
      </c>
      <c r="Y117" s="72">
        <f t="shared" si="5"/>
        <v>18</v>
      </c>
    </row>
    <row r="118" spans="1:26" x14ac:dyDescent="0.35">
      <c r="A118" s="33"/>
      <c r="B118" s="33"/>
      <c r="C118" s="33"/>
      <c r="D118" s="33"/>
      <c r="E118" s="33"/>
      <c r="G118" s="33"/>
      <c r="J118" s="20">
        <v>27</v>
      </c>
      <c r="K118" s="27">
        <f t="shared" si="1"/>
        <v>0</v>
      </c>
      <c r="M118" s="71"/>
      <c r="N118" s="71"/>
      <c r="O118" s="71"/>
      <c r="P118" s="71"/>
      <c r="Q118" s="71"/>
      <c r="R118" s="71"/>
      <c r="S118" s="71"/>
      <c r="T118" s="71"/>
      <c r="U118" s="71"/>
      <c r="W118" s="20">
        <v>27</v>
      </c>
      <c r="X118" s="72" t="str">
        <f t="shared" si="4"/>
        <v>Farbverlauf:FPSO-Wunsch für Vertiefung/Schwerpunkt (WENN-Bedingung für BSC Bio 2012)</v>
      </c>
      <c r="Y118" s="72">
        <f t="shared" si="5"/>
        <v>20</v>
      </c>
    </row>
    <row r="119" spans="1:26" x14ac:dyDescent="0.35">
      <c r="F119" s="33"/>
    </row>
    <row r="121" spans="1:26" x14ac:dyDescent="0.35">
      <c r="D121" s="67" t="str">
        <f>"Typ: " &amp;$A$5</f>
        <v>Typ: BSc Life Sciences Biologie</v>
      </c>
      <c r="J121" s="20"/>
      <c r="K121" s="68" t="str">
        <f>C21</f>
        <v>Typ BSc Life Sciences Biologie/FPSO BSc Life Sci. Bio 2019</v>
      </c>
      <c r="L121" s="69"/>
      <c r="M121" s="45" t="str">
        <f>$M$1</f>
        <v>FV 0</v>
      </c>
      <c r="N121" s="45" t="str">
        <f>$N$1</f>
        <v>FMW T</v>
      </c>
      <c r="O121" s="45" t="str">
        <f>$O$1</f>
        <v>FWW Th</v>
      </c>
      <c r="Q121" s="45" t="str">
        <f>$Q$1</f>
        <v>FMW M</v>
      </c>
      <c r="R121" s="45" t="str">
        <f>$R$1</f>
        <v>FEW M</v>
      </c>
      <c r="V121" s="69"/>
      <c r="W121" s="20"/>
      <c r="X121" s="3" t="str">
        <f>K121</f>
        <v>Typ BSc Life Sciences Biologie/FPSO BSc Life Sci. Bio 2019</v>
      </c>
      <c r="Y121" s="3"/>
      <c r="Z121" s="6"/>
    </row>
    <row r="122" spans="1:26" x14ac:dyDescent="0.35">
      <c r="D122" s="42" t="s">
        <v>55</v>
      </c>
      <c r="J122" s="20">
        <v>1</v>
      </c>
      <c r="K122" s="27" t="s">
        <v>187</v>
      </c>
      <c r="M122" s="71">
        <v>0</v>
      </c>
      <c r="N122" s="71">
        <v>9</v>
      </c>
      <c r="O122" s="71">
        <v>10</v>
      </c>
      <c r="P122" s="71">
        <v>0</v>
      </c>
      <c r="Q122" s="71">
        <v>9</v>
      </c>
      <c r="R122" s="71">
        <v>10</v>
      </c>
      <c r="S122" s="71"/>
      <c r="T122" s="71"/>
      <c r="U122" s="71"/>
      <c r="W122" s="20">
        <v>1</v>
      </c>
      <c r="X122" s="72" t="s">
        <v>267</v>
      </c>
      <c r="Y122" s="72"/>
    </row>
    <row r="123" spans="1:26" x14ac:dyDescent="0.35">
      <c r="D123" s="42"/>
      <c r="J123" s="20">
        <v>2</v>
      </c>
      <c r="K123" s="27" t="s">
        <v>188</v>
      </c>
      <c r="M123" s="71">
        <v>0</v>
      </c>
      <c r="N123" s="71">
        <v>9</v>
      </c>
      <c r="O123" s="71">
        <v>10</v>
      </c>
      <c r="P123" s="71">
        <v>0</v>
      </c>
      <c r="Q123" s="71">
        <v>9</v>
      </c>
      <c r="R123" s="71">
        <v>10</v>
      </c>
      <c r="S123" s="71"/>
      <c r="T123" s="71"/>
      <c r="U123" s="71"/>
      <c r="W123" s="20">
        <v>2</v>
      </c>
      <c r="X123" s="72" t="s">
        <v>268</v>
      </c>
      <c r="Y123" s="72"/>
    </row>
    <row r="124" spans="1:26" x14ac:dyDescent="0.35">
      <c r="D124" s="42"/>
      <c r="J124" s="20">
        <v>3</v>
      </c>
      <c r="K124" s="27" t="s">
        <v>189</v>
      </c>
      <c r="M124" s="71">
        <v>0</v>
      </c>
      <c r="N124" s="71">
        <v>9</v>
      </c>
      <c r="O124" s="71">
        <v>10</v>
      </c>
      <c r="P124" s="71">
        <v>0</v>
      </c>
      <c r="Q124" s="71">
        <v>9</v>
      </c>
      <c r="R124" s="71">
        <v>10</v>
      </c>
      <c r="S124" s="71"/>
      <c r="T124" s="71"/>
      <c r="U124" s="71"/>
      <c r="W124" s="20">
        <v>3</v>
      </c>
      <c r="X124" s="72" t="s">
        <v>278</v>
      </c>
      <c r="Y124" s="72"/>
    </row>
    <row r="125" spans="1:26" x14ac:dyDescent="0.35">
      <c r="D125" s="42" t="s">
        <v>219</v>
      </c>
      <c r="J125" s="20">
        <v>4</v>
      </c>
      <c r="K125" s="27" t="s">
        <v>190</v>
      </c>
      <c r="M125" s="71">
        <v>0</v>
      </c>
      <c r="N125" s="71">
        <v>9</v>
      </c>
      <c r="O125" s="71">
        <v>10</v>
      </c>
      <c r="P125" s="71">
        <v>0</v>
      </c>
      <c r="Q125" s="71">
        <v>9</v>
      </c>
      <c r="R125" s="71">
        <v>10</v>
      </c>
      <c r="S125" s="71"/>
      <c r="T125" s="71"/>
      <c r="U125" s="71"/>
      <c r="W125" s="20">
        <v>4</v>
      </c>
      <c r="X125" s="72" t="s">
        <v>89</v>
      </c>
      <c r="Y125" s="72">
        <v>5</v>
      </c>
    </row>
    <row r="126" spans="1:26" x14ac:dyDescent="0.35">
      <c r="J126" s="20">
        <v>5</v>
      </c>
      <c r="K126" s="27" t="s">
        <v>191</v>
      </c>
      <c r="M126" s="71">
        <v>0</v>
      </c>
      <c r="N126" s="71">
        <v>9</v>
      </c>
      <c r="O126" s="71">
        <v>10</v>
      </c>
      <c r="P126" s="71">
        <v>0</v>
      </c>
      <c r="Q126" s="71">
        <v>9</v>
      </c>
      <c r="R126" s="71">
        <v>10</v>
      </c>
      <c r="S126" s="71"/>
      <c r="T126" s="71"/>
      <c r="U126" s="71"/>
      <c r="W126" s="20">
        <v>5</v>
      </c>
      <c r="X126" s="72" t="s">
        <v>86</v>
      </c>
      <c r="Y126" s="72">
        <v>12</v>
      </c>
    </row>
    <row r="127" spans="1:26" x14ac:dyDescent="0.35">
      <c r="J127" s="20">
        <v>6</v>
      </c>
      <c r="K127" s="27"/>
      <c r="M127" s="71"/>
      <c r="N127" s="71"/>
      <c r="O127" s="71"/>
      <c r="P127" s="71"/>
      <c r="Q127" s="71"/>
      <c r="R127" s="71"/>
      <c r="S127" s="71"/>
      <c r="T127" s="71"/>
      <c r="U127" s="71"/>
      <c r="W127" s="20">
        <v>6</v>
      </c>
      <c r="X127" s="72" t="s">
        <v>94</v>
      </c>
      <c r="Y127" s="72"/>
    </row>
    <row r="128" spans="1:26" x14ac:dyDescent="0.35">
      <c r="J128" s="20">
        <v>7</v>
      </c>
      <c r="K128" s="27"/>
      <c r="M128" s="71"/>
      <c r="N128" s="71"/>
      <c r="O128" s="71"/>
      <c r="P128" s="71"/>
      <c r="Q128" s="71"/>
      <c r="R128" s="71"/>
      <c r="S128" s="71"/>
      <c r="T128" s="71"/>
      <c r="U128" s="71"/>
      <c r="W128" s="20">
        <v>7</v>
      </c>
      <c r="X128" s="72" t="s">
        <v>130</v>
      </c>
      <c r="Y128" s="72"/>
    </row>
    <row r="129" spans="10:31" x14ac:dyDescent="0.35">
      <c r="J129" s="20">
        <v>8</v>
      </c>
      <c r="K129" s="27" t="s">
        <v>192</v>
      </c>
      <c r="M129" s="71">
        <v>0</v>
      </c>
      <c r="N129" s="71">
        <v>0</v>
      </c>
      <c r="O129" s="71">
        <v>0</v>
      </c>
      <c r="P129" s="71"/>
      <c r="Q129" s="71"/>
      <c r="R129" s="71"/>
      <c r="S129" s="71"/>
      <c r="T129" s="71"/>
      <c r="U129" s="71"/>
      <c r="W129" s="20">
        <v>8</v>
      </c>
      <c r="X129" s="72" t="s">
        <v>382</v>
      </c>
      <c r="Y129" s="72"/>
    </row>
    <row r="130" spans="10:31" x14ac:dyDescent="0.35">
      <c r="J130" s="20">
        <v>9</v>
      </c>
      <c r="K130" s="27" t="s">
        <v>113</v>
      </c>
      <c r="M130" s="71">
        <v>0</v>
      </c>
      <c r="N130" s="71">
        <v>2</v>
      </c>
      <c r="O130" s="71">
        <v>3</v>
      </c>
      <c r="P130" s="71"/>
      <c r="Q130" s="71"/>
      <c r="R130" s="71"/>
      <c r="S130" s="71"/>
      <c r="T130" s="71"/>
      <c r="U130" s="71"/>
      <c r="W130" s="20">
        <v>9</v>
      </c>
      <c r="X130" s="72" t="s">
        <v>296</v>
      </c>
      <c r="Y130" s="72"/>
    </row>
    <row r="131" spans="10:31" x14ac:dyDescent="0.35">
      <c r="J131" s="20">
        <v>10</v>
      </c>
      <c r="K131" s="27"/>
      <c r="M131" s="71"/>
      <c r="N131" s="71"/>
      <c r="O131" s="71"/>
      <c r="P131" s="71"/>
      <c r="Q131" s="71"/>
      <c r="R131" s="71"/>
      <c r="S131" s="71"/>
      <c r="T131" s="71"/>
      <c r="U131" s="71"/>
      <c r="W131" s="20">
        <v>10</v>
      </c>
      <c r="X131" s="72" t="s">
        <v>300</v>
      </c>
      <c r="Y131" s="72"/>
    </row>
    <row r="132" spans="10:31" x14ac:dyDescent="0.35">
      <c r="J132" s="20">
        <v>11</v>
      </c>
      <c r="K132" s="27"/>
      <c r="M132" s="71"/>
      <c r="N132" s="71"/>
      <c r="O132" s="71"/>
      <c r="P132" s="71"/>
      <c r="Q132" s="71"/>
      <c r="R132" s="71"/>
      <c r="S132" s="71"/>
      <c r="T132" s="71"/>
      <c r="U132" s="71"/>
      <c r="W132" s="20">
        <v>11</v>
      </c>
      <c r="X132" s="72" t="s">
        <v>298</v>
      </c>
      <c r="Y132" s="72"/>
    </row>
    <row r="133" spans="10:31" x14ac:dyDescent="0.35">
      <c r="J133" s="20">
        <v>12</v>
      </c>
      <c r="K133" s="27"/>
      <c r="M133" s="71"/>
      <c r="N133" s="71"/>
      <c r="O133" s="71"/>
      <c r="P133" s="71"/>
      <c r="Q133" s="71"/>
      <c r="R133" s="71"/>
      <c r="S133" s="71"/>
      <c r="T133" s="71"/>
      <c r="U133" s="71"/>
      <c r="V133" s="69"/>
      <c r="W133" s="20">
        <v>12</v>
      </c>
      <c r="X133" s="72" t="s">
        <v>11</v>
      </c>
      <c r="Y133" s="72"/>
      <c r="Z133" s="6"/>
    </row>
    <row r="134" spans="10:31" x14ac:dyDescent="0.35">
      <c r="J134" s="20">
        <v>13</v>
      </c>
      <c r="K134" s="27"/>
      <c r="M134" s="71"/>
      <c r="N134" s="71"/>
      <c r="O134" s="71"/>
      <c r="P134" s="71"/>
      <c r="Q134" s="71"/>
      <c r="R134" s="71"/>
      <c r="S134" s="71"/>
      <c r="T134" s="71"/>
      <c r="U134" s="71"/>
      <c r="W134" s="20">
        <v>13</v>
      </c>
      <c r="X134" s="74" t="s">
        <v>216</v>
      </c>
      <c r="Y134" s="72"/>
    </row>
    <row r="135" spans="10:31" x14ac:dyDescent="0.35">
      <c r="J135" s="20">
        <v>14</v>
      </c>
      <c r="K135" s="27"/>
      <c r="L135" s="69"/>
      <c r="M135" s="71"/>
      <c r="N135" s="71"/>
      <c r="O135" s="71"/>
      <c r="P135" s="71"/>
      <c r="Q135" s="71"/>
      <c r="R135" s="71"/>
      <c r="S135" s="71"/>
      <c r="T135" s="71"/>
      <c r="U135" s="71"/>
      <c r="W135" s="20">
        <v>14</v>
      </c>
      <c r="X135" s="72"/>
      <c r="Y135" s="72"/>
    </row>
    <row r="136" spans="10:31" x14ac:dyDescent="0.35">
      <c r="J136" s="20">
        <v>15</v>
      </c>
      <c r="K136" s="27"/>
      <c r="M136" s="71"/>
      <c r="N136" s="71"/>
      <c r="O136" s="71"/>
      <c r="P136" s="71"/>
      <c r="Q136" s="71"/>
      <c r="R136" s="71"/>
      <c r="S136" s="71"/>
      <c r="T136" s="71"/>
      <c r="U136" s="71"/>
      <c r="W136" s="20">
        <v>15</v>
      </c>
      <c r="X136" s="72"/>
      <c r="Y136" s="72"/>
    </row>
    <row r="137" spans="10:31" x14ac:dyDescent="0.35">
      <c r="J137" s="20">
        <v>16</v>
      </c>
      <c r="K137" s="27"/>
      <c r="M137" s="71"/>
      <c r="N137" s="71"/>
      <c r="O137" s="71"/>
      <c r="P137" s="71"/>
      <c r="Q137" s="71"/>
      <c r="R137" s="71"/>
      <c r="S137" s="71"/>
      <c r="T137" s="71"/>
      <c r="U137" s="71"/>
      <c r="W137" s="20">
        <v>16</v>
      </c>
      <c r="X137" s="72"/>
      <c r="Y137" s="72"/>
      <c r="AC137" s="20">
        <v>1</v>
      </c>
      <c r="AD137" s="83" t="s">
        <v>308</v>
      </c>
      <c r="AE137" s="83" t="s">
        <v>309</v>
      </c>
    </row>
    <row r="138" spans="10:31" x14ac:dyDescent="0.35">
      <c r="J138" s="20">
        <v>17</v>
      </c>
      <c r="K138" s="27" t="s">
        <v>113</v>
      </c>
      <c r="M138" s="71"/>
      <c r="N138" s="71"/>
      <c r="O138" s="71"/>
      <c r="P138" s="71"/>
      <c r="Q138" s="71"/>
      <c r="R138" s="71"/>
      <c r="S138" s="71"/>
      <c r="T138" s="71"/>
      <c r="U138" s="71"/>
      <c r="W138" s="20">
        <v>17</v>
      </c>
      <c r="X138" s="72" t="s">
        <v>292</v>
      </c>
      <c r="Y138" s="72">
        <v>15</v>
      </c>
      <c r="AC138" s="20">
        <v>2</v>
      </c>
      <c r="AD138" s="83" t="s">
        <v>208</v>
      </c>
      <c r="AE138" s="83" t="s">
        <v>209</v>
      </c>
    </row>
    <row r="139" spans="10:31" x14ac:dyDescent="0.35">
      <c r="J139" s="20">
        <v>18</v>
      </c>
      <c r="K139" s="27"/>
      <c r="M139" s="71"/>
      <c r="N139" s="71"/>
      <c r="O139" s="71"/>
      <c r="P139" s="71"/>
      <c r="Q139" s="71"/>
      <c r="R139" s="71"/>
      <c r="S139" s="71"/>
      <c r="T139" s="71"/>
      <c r="U139" s="71"/>
      <c r="W139" s="20">
        <v>18</v>
      </c>
      <c r="X139" s="72" t="s">
        <v>312</v>
      </c>
      <c r="Y139" s="72">
        <v>15</v>
      </c>
      <c r="AC139" s="20">
        <v>3</v>
      </c>
      <c r="AD139" s="83" t="s">
        <v>134</v>
      </c>
      <c r="AE139" s="83" t="s">
        <v>135</v>
      </c>
    </row>
    <row r="140" spans="10:31" x14ac:dyDescent="0.35">
      <c r="J140" s="20">
        <v>19</v>
      </c>
      <c r="K140" s="27" t="s">
        <v>0</v>
      </c>
      <c r="M140" s="71"/>
      <c r="N140" s="71"/>
      <c r="O140" s="71"/>
      <c r="P140" s="71"/>
      <c r="Q140" s="71"/>
      <c r="R140" s="71"/>
      <c r="S140" s="71"/>
      <c r="T140" s="71"/>
      <c r="U140" s="71"/>
      <c r="W140" s="20">
        <v>19</v>
      </c>
      <c r="X140" s="72" t="s">
        <v>131</v>
      </c>
      <c r="Y140" s="72">
        <v>19</v>
      </c>
      <c r="AC140" s="20">
        <v>4</v>
      </c>
      <c r="AD140" s="83" t="s">
        <v>272</v>
      </c>
      <c r="AE140" s="83" t="s">
        <v>273</v>
      </c>
    </row>
    <row r="141" spans="10:31" x14ac:dyDescent="0.35">
      <c r="J141" s="20">
        <v>20</v>
      </c>
      <c r="K141" s="27"/>
      <c r="M141" s="71"/>
      <c r="N141" s="71"/>
      <c r="O141" s="71"/>
      <c r="P141" s="71"/>
      <c r="Q141" s="71"/>
      <c r="R141" s="71"/>
      <c r="S141" s="71"/>
      <c r="T141" s="71"/>
      <c r="U141" s="71"/>
      <c r="W141" s="20">
        <v>20</v>
      </c>
      <c r="X141" s="72" t="s">
        <v>132</v>
      </c>
      <c r="Y141" s="72">
        <v>38</v>
      </c>
      <c r="AC141" s="20">
        <v>5</v>
      </c>
      <c r="AD141" s="83" t="s">
        <v>103</v>
      </c>
      <c r="AE141" s="83" t="s">
        <v>104</v>
      </c>
    </row>
    <row r="142" spans="10:31" x14ac:dyDescent="0.35">
      <c r="J142" s="20">
        <v>21</v>
      </c>
      <c r="K142" s="27"/>
      <c r="M142" s="71"/>
      <c r="N142" s="71"/>
      <c r="O142" s="71"/>
      <c r="P142" s="71"/>
      <c r="Q142" s="71"/>
      <c r="R142" s="71"/>
      <c r="S142" s="71"/>
      <c r="T142" s="71"/>
      <c r="U142" s="71"/>
      <c r="W142" s="20">
        <v>21</v>
      </c>
      <c r="X142" s="72" t="s">
        <v>126</v>
      </c>
      <c r="Y142" s="72">
        <v>2</v>
      </c>
      <c r="AC142" s="20">
        <v>6</v>
      </c>
      <c r="AD142" s="83" t="s">
        <v>105</v>
      </c>
      <c r="AE142" s="83" t="s">
        <v>106</v>
      </c>
    </row>
    <row r="143" spans="10:31" x14ac:dyDescent="0.35">
      <c r="J143" s="20">
        <v>22</v>
      </c>
      <c r="K143" s="27"/>
      <c r="M143" s="71"/>
      <c r="N143" s="71"/>
      <c r="O143" s="71"/>
      <c r="P143" s="71"/>
      <c r="Q143" s="71"/>
      <c r="R143" s="71"/>
      <c r="S143" s="71"/>
      <c r="T143" s="71"/>
      <c r="U143" s="71"/>
      <c r="W143" s="20">
        <v>22</v>
      </c>
      <c r="X143" s="72" t="s">
        <v>127</v>
      </c>
      <c r="Y143" s="72">
        <v>3</v>
      </c>
      <c r="AC143" s="20">
        <v>7</v>
      </c>
      <c r="AD143" s="83" t="s">
        <v>207</v>
      </c>
      <c r="AE143" s="83" t="s">
        <v>274</v>
      </c>
    </row>
    <row r="144" spans="10:31" x14ac:dyDescent="0.35">
      <c r="J144" s="20">
        <v>23</v>
      </c>
      <c r="K144" s="27"/>
      <c r="M144" s="71"/>
      <c r="N144" s="71"/>
      <c r="O144" s="71"/>
      <c r="P144" s="71"/>
      <c r="Q144" s="71"/>
      <c r="R144" s="71"/>
      <c r="S144" s="71"/>
      <c r="T144" s="71"/>
      <c r="U144" s="71"/>
      <c r="W144" s="20">
        <v>23</v>
      </c>
      <c r="X144" s="72" t="s">
        <v>120</v>
      </c>
      <c r="Y144" s="72">
        <v>0</v>
      </c>
      <c r="AC144" s="20">
        <v>8</v>
      </c>
      <c r="AD144" s="83"/>
      <c r="AE144" s="83"/>
    </row>
    <row r="145" spans="4:33" x14ac:dyDescent="0.35">
      <c r="J145" s="20">
        <v>24</v>
      </c>
      <c r="K145" s="27"/>
      <c r="M145" s="71"/>
      <c r="N145" s="71"/>
      <c r="O145" s="71"/>
      <c r="P145" s="71"/>
      <c r="Q145" s="71"/>
      <c r="R145" s="71"/>
      <c r="S145" s="71"/>
      <c r="T145" s="71"/>
      <c r="U145" s="71"/>
      <c r="W145" s="20">
        <v>24</v>
      </c>
      <c r="X145" s="72" t="s">
        <v>122</v>
      </c>
      <c r="Y145" s="72">
        <v>0</v>
      </c>
      <c r="AC145" s="20">
        <v>9</v>
      </c>
      <c r="AD145" s="83" t="s">
        <v>228</v>
      </c>
      <c r="AE145" s="83" t="s">
        <v>227</v>
      </c>
    </row>
    <row r="146" spans="4:33" x14ac:dyDescent="0.35">
      <c r="J146" s="20">
        <v>25</v>
      </c>
      <c r="K146" s="27"/>
      <c r="M146" s="71"/>
      <c r="N146" s="71"/>
      <c r="O146" s="71"/>
      <c r="P146" s="71"/>
      <c r="Q146" s="71"/>
      <c r="R146" s="71"/>
      <c r="S146" s="71"/>
      <c r="T146" s="71"/>
      <c r="U146" s="71"/>
      <c r="W146" s="20">
        <v>25</v>
      </c>
      <c r="X146" s="72" t="s">
        <v>121</v>
      </c>
      <c r="Y146" s="72">
        <v>0</v>
      </c>
      <c r="AC146" s="20">
        <v>10</v>
      </c>
      <c r="AD146" s="83" t="s">
        <v>229</v>
      </c>
      <c r="AE146" s="83" t="s">
        <v>230</v>
      </c>
    </row>
    <row r="147" spans="4:33" x14ac:dyDescent="0.35">
      <c r="J147" s="20">
        <v>26</v>
      </c>
      <c r="K147" s="27"/>
      <c r="M147" s="71"/>
      <c r="N147" s="71"/>
      <c r="O147" s="71"/>
      <c r="P147" s="71"/>
      <c r="Q147" s="71"/>
      <c r="R147" s="71"/>
      <c r="S147" s="71"/>
      <c r="T147" s="71"/>
      <c r="U147" s="71"/>
      <c r="W147" s="20">
        <v>26</v>
      </c>
      <c r="X147" s="72" t="s">
        <v>124</v>
      </c>
      <c r="Y147" s="72">
        <v>9</v>
      </c>
      <c r="AC147" s="20">
        <v>11</v>
      </c>
      <c r="AD147" s="83" t="s">
        <v>231</v>
      </c>
      <c r="AE147" s="83" t="s">
        <v>234</v>
      </c>
    </row>
    <row r="148" spans="4:33" x14ac:dyDescent="0.35">
      <c r="J148" s="20">
        <v>27</v>
      </c>
      <c r="K148" s="27"/>
      <c r="M148" s="71"/>
      <c r="N148" s="71"/>
      <c r="O148" s="71"/>
      <c r="P148" s="71"/>
      <c r="Q148" s="71"/>
      <c r="R148" s="71"/>
      <c r="S148" s="71"/>
      <c r="T148" s="71"/>
      <c r="U148" s="71"/>
      <c r="W148" s="20">
        <v>27</v>
      </c>
      <c r="X148" s="72" t="s">
        <v>123</v>
      </c>
      <c r="Y148" s="72">
        <v>10</v>
      </c>
      <c r="AC148" s="20">
        <v>12</v>
      </c>
      <c r="AD148" s="83" t="s">
        <v>232</v>
      </c>
      <c r="AE148" s="83" t="s">
        <v>233</v>
      </c>
    </row>
    <row r="149" spans="4:33" x14ac:dyDescent="0.35">
      <c r="AC149" s="20">
        <v>13</v>
      </c>
      <c r="AD149" s="83" t="s">
        <v>236</v>
      </c>
      <c r="AE149" s="83" t="s">
        <v>235</v>
      </c>
    </row>
    <row r="150" spans="4:33" x14ac:dyDescent="0.35">
      <c r="AC150" s="20">
        <v>14</v>
      </c>
      <c r="AD150" s="83" t="s">
        <v>237</v>
      </c>
      <c r="AE150" s="83" t="s">
        <v>238</v>
      </c>
    </row>
    <row r="151" spans="4:33" x14ac:dyDescent="0.35">
      <c r="D151" s="67" t="str">
        <f>"Typ: " &amp;$A$6</f>
        <v>Typ: BSc Biologie</v>
      </c>
      <c r="K151" s="68" t="str">
        <f>C24</f>
        <v>Typ BSc Biologie/FPSO BSc Bio 2012</v>
      </c>
      <c r="L151" s="27"/>
      <c r="M151" s="45" t="str">
        <f>$M$1</f>
        <v>FV 0</v>
      </c>
      <c r="N151" s="45" t="str">
        <f>$N$1</f>
        <v>FMW T</v>
      </c>
      <c r="O151" s="45" t="str">
        <f>$O$1</f>
        <v>FWW Th</v>
      </c>
      <c r="Q151" s="45" t="str">
        <f>$Q$1</f>
        <v>FMW M</v>
      </c>
      <c r="R151" s="45" t="str">
        <f>$R$1</f>
        <v>FEW M</v>
      </c>
      <c r="V151" s="27"/>
      <c r="W151" s="20"/>
      <c r="X151" s="3" t="str">
        <f>K151</f>
        <v>Typ BSc Biologie/FPSO BSc Bio 2012</v>
      </c>
      <c r="Y151" s="3"/>
      <c r="AC151" s="20">
        <v>15</v>
      </c>
      <c r="AD151" s="83" t="s">
        <v>69</v>
      </c>
      <c r="AE151" s="83" t="s">
        <v>77</v>
      </c>
    </row>
    <row r="152" spans="4:33" x14ac:dyDescent="0.35">
      <c r="D152" s="42" t="s">
        <v>57</v>
      </c>
      <c r="J152" s="20">
        <v>1</v>
      </c>
      <c r="K152" s="27" t="s">
        <v>194</v>
      </c>
      <c r="L152" s="27"/>
      <c r="M152" s="71">
        <v>0</v>
      </c>
      <c r="N152" s="71">
        <v>9</v>
      </c>
      <c r="O152" s="71">
        <v>10</v>
      </c>
      <c r="P152" s="71">
        <v>0</v>
      </c>
      <c r="Q152" s="71">
        <v>9</v>
      </c>
      <c r="R152" s="71">
        <v>10</v>
      </c>
      <c r="S152" s="71"/>
      <c r="T152" s="71"/>
      <c r="U152" s="71"/>
      <c r="V152" s="27"/>
      <c r="W152" s="20">
        <v>1</v>
      </c>
      <c r="X152" s="72" t="s">
        <v>267</v>
      </c>
      <c r="Y152" s="72"/>
      <c r="AC152" s="20">
        <v>16</v>
      </c>
      <c r="AD152" s="83" t="s">
        <v>70</v>
      </c>
      <c r="AE152" s="83" t="s">
        <v>78</v>
      </c>
    </row>
    <row r="153" spans="4:33" x14ac:dyDescent="0.35">
      <c r="D153" s="42"/>
      <c r="J153" s="20">
        <v>2</v>
      </c>
      <c r="K153" s="27" t="s">
        <v>195</v>
      </c>
      <c r="L153" s="27"/>
      <c r="M153" s="71">
        <v>0</v>
      </c>
      <c r="N153" s="71">
        <v>9</v>
      </c>
      <c r="O153" s="71">
        <v>10</v>
      </c>
      <c r="P153" s="71">
        <v>0</v>
      </c>
      <c r="Q153" s="71">
        <v>9</v>
      </c>
      <c r="R153" s="71">
        <v>10</v>
      </c>
      <c r="S153" s="71"/>
      <c r="T153" s="71"/>
      <c r="U153" s="71"/>
      <c r="V153" s="27"/>
      <c r="W153" s="20">
        <v>2</v>
      </c>
      <c r="X153" s="72" t="s">
        <v>268</v>
      </c>
      <c r="Y153" s="72"/>
      <c r="AC153" s="20">
        <v>17</v>
      </c>
      <c r="AD153" s="83" t="s">
        <v>240</v>
      </c>
      <c r="AE153" s="83" t="s">
        <v>239</v>
      </c>
    </row>
    <row r="154" spans="4:33" ht="29" x14ac:dyDescent="0.35">
      <c r="D154" s="42"/>
      <c r="J154" s="20">
        <v>3</v>
      </c>
      <c r="K154" s="27" t="s">
        <v>196</v>
      </c>
      <c r="L154" s="27"/>
      <c r="M154" s="71">
        <v>0</v>
      </c>
      <c r="N154" s="71">
        <v>9</v>
      </c>
      <c r="O154" s="71">
        <v>10</v>
      </c>
      <c r="P154" s="71">
        <v>0</v>
      </c>
      <c r="Q154" s="71">
        <v>9</v>
      </c>
      <c r="R154" s="71">
        <v>10</v>
      </c>
      <c r="S154" s="71"/>
      <c r="T154" s="71"/>
      <c r="U154" s="71"/>
      <c r="V154" s="27"/>
      <c r="W154" s="20">
        <v>3</v>
      </c>
      <c r="X154" s="72" t="s">
        <v>279</v>
      </c>
      <c r="Y154" s="72"/>
      <c r="AC154" s="20">
        <v>18</v>
      </c>
      <c r="AD154" s="5" t="s">
        <v>286</v>
      </c>
      <c r="AE154" s="5" t="s">
        <v>287</v>
      </c>
    </row>
    <row r="155" spans="4:33" x14ac:dyDescent="0.35">
      <c r="D155" s="42"/>
      <c r="J155" s="20">
        <v>4</v>
      </c>
      <c r="K155" s="27" t="s">
        <v>197</v>
      </c>
      <c r="L155" s="27"/>
      <c r="M155" s="71">
        <v>0</v>
      </c>
      <c r="N155" s="71">
        <v>9</v>
      </c>
      <c r="O155" s="71">
        <v>10</v>
      </c>
      <c r="P155" s="71">
        <v>0</v>
      </c>
      <c r="Q155" s="71">
        <v>9</v>
      </c>
      <c r="R155" s="71">
        <v>10</v>
      </c>
      <c r="S155" s="71"/>
      <c r="T155" s="71"/>
      <c r="U155" s="71"/>
      <c r="V155" s="27"/>
      <c r="W155" s="20">
        <v>4</v>
      </c>
      <c r="X155" s="72" t="s">
        <v>90</v>
      </c>
      <c r="Y155" s="72">
        <v>0</v>
      </c>
      <c r="AC155" s="20">
        <v>19</v>
      </c>
      <c r="AD155" s="83" t="s">
        <v>242</v>
      </c>
      <c r="AE155" s="83" t="s">
        <v>241</v>
      </c>
    </row>
    <row r="156" spans="4:33" x14ac:dyDescent="0.35">
      <c r="J156" s="20">
        <v>5</v>
      </c>
      <c r="K156" s="27" t="s">
        <v>198</v>
      </c>
      <c r="L156" s="27"/>
      <c r="M156" s="71">
        <v>0</v>
      </c>
      <c r="N156" s="71">
        <v>9</v>
      </c>
      <c r="O156" s="71">
        <v>10</v>
      </c>
      <c r="P156" s="71">
        <v>0</v>
      </c>
      <c r="Q156" s="71">
        <v>9</v>
      </c>
      <c r="R156" s="71">
        <v>10</v>
      </c>
      <c r="S156" s="71"/>
      <c r="T156" s="71"/>
      <c r="U156" s="71"/>
      <c r="V156" s="27"/>
      <c r="W156" s="20">
        <v>5</v>
      </c>
      <c r="X156" s="72" t="s">
        <v>86</v>
      </c>
      <c r="Y156" s="72">
        <v>12</v>
      </c>
      <c r="AC156" s="20">
        <v>20</v>
      </c>
      <c r="AD156" s="83" t="s">
        <v>109</v>
      </c>
      <c r="AE156" s="83" t="s">
        <v>110</v>
      </c>
      <c r="AG156" s="83" t="s">
        <v>71</v>
      </c>
    </row>
    <row r="157" spans="4:33" x14ac:dyDescent="0.35">
      <c r="J157" s="20">
        <v>6</v>
      </c>
      <c r="K157" s="27" t="s">
        <v>199</v>
      </c>
      <c r="L157" s="27"/>
      <c r="M157" s="71">
        <v>0</v>
      </c>
      <c r="N157" s="71">
        <v>9</v>
      </c>
      <c r="O157" s="71">
        <v>10</v>
      </c>
      <c r="P157" s="71">
        <v>0</v>
      </c>
      <c r="Q157" s="71">
        <v>9</v>
      </c>
      <c r="R157" s="71">
        <v>10</v>
      </c>
      <c r="S157" s="71"/>
      <c r="T157" s="71"/>
      <c r="U157" s="71"/>
      <c r="V157" s="27"/>
      <c r="W157" s="20">
        <v>6</v>
      </c>
      <c r="X157" s="72" t="s">
        <v>94</v>
      </c>
      <c r="Y157" s="72"/>
      <c r="AC157" s="20">
        <v>21</v>
      </c>
      <c r="AD157" s="83" t="s">
        <v>243</v>
      </c>
      <c r="AE157" s="83" t="s">
        <v>244</v>
      </c>
    </row>
    <row r="158" spans="4:33" x14ac:dyDescent="0.35">
      <c r="J158" s="20">
        <v>7</v>
      </c>
      <c r="K158" s="27" t="s">
        <v>200</v>
      </c>
      <c r="L158" s="27"/>
      <c r="M158" s="89">
        <v>0</v>
      </c>
      <c r="N158" s="89">
        <v>4</v>
      </c>
      <c r="O158" s="89">
        <v>5</v>
      </c>
      <c r="P158" s="71">
        <v>0</v>
      </c>
      <c r="Q158" s="90">
        <v>4</v>
      </c>
      <c r="R158" s="90">
        <v>5</v>
      </c>
      <c r="S158" s="71"/>
      <c r="T158" s="71"/>
      <c r="U158" s="71"/>
      <c r="V158" s="27"/>
      <c r="W158" s="20">
        <v>7</v>
      </c>
      <c r="X158" s="72" t="s">
        <v>130</v>
      </c>
      <c r="Y158" s="72"/>
      <c r="AC158" s="20">
        <v>22</v>
      </c>
      <c r="AD158" s="83" t="s">
        <v>72</v>
      </c>
      <c r="AE158" s="83" t="s">
        <v>80</v>
      </c>
    </row>
    <row r="159" spans="4:33" x14ac:dyDescent="0.35">
      <c r="J159" s="20">
        <v>8</v>
      </c>
      <c r="K159" s="27" t="s">
        <v>201</v>
      </c>
      <c r="L159" s="27"/>
      <c r="M159" s="89">
        <v>0</v>
      </c>
      <c r="N159" s="89">
        <v>4</v>
      </c>
      <c r="O159" s="89">
        <v>5</v>
      </c>
      <c r="P159" s="71">
        <v>0</v>
      </c>
      <c r="Q159" s="90">
        <v>4</v>
      </c>
      <c r="R159" s="90">
        <v>5</v>
      </c>
      <c r="S159" s="71"/>
      <c r="T159" s="71"/>
      <c r="U159" s="71"/>
      <c r="V159" s="27"/>
      <c r="W159" s="20">
        <v>8</v>
      </c>
      <c r="X159" s="72" t="s">
        <v>382</v>
      </c>
      <c r="Y159" s="72"/>
      <c r="AC159" s="20">
        <v>23</v>
      </c>
      <c r="AD159" s="83"/>
      <c r="AE159" s="83"/>
      <c r="AG159" s="83" t="s">
        <v>73</v>
      </c>
    </row>
    <row r="160" spans="4:33" x14ac:dyDescent="0.35">
      <c r="J160" s="20">
        <v>9</v>
      </c>
      <c r="K160" s="27" t="s">
        <v>202</v>
      </c>
      <c r="L160" s="27"/>
      <c r="M160" s="89">
        <v>0</v>
      </c>
      <c r="N160" s="89">
        <v>4</v>
      </c>
      <c r="O160" s="89">
        <v>5</v>
      </c>
      <c r="P160" s="71">
        <v>0</v>
      </c>
      <c r="Q160" s="90">
        <v>4</v>
      </c>
      <c r="R160" s="90">
        <v>5</v>
      </c>
      <c r="S160" s="71"/>
      <c r="T160" s="71"/>
      <c r="U160" s="71"/>
      <c r="V160" s="27"/>
      <c r="W160" s="20">
        <v>9</v>
      </c>
      <c r="X160" s="72" t="s">
        <v>297</v>
      </c>
      <c r="Y160" s="72"/>
      <c r="AC160" s="20">
        <v>24</v>
      </c>
      <c r="AD160" s="91" t="s">
        <v>245</v>
      </c>
      <c r="AE160" s="91" t="s">
        <v>246</v>
      </c>
    </row>
    <row r="161" spans="10:31" x14ac:dyDescent="0.35">
      <c r="J161" s="20">
        <v>10</v>
      </c>
      <c r="K161" s="27" t="s">
        <v>203</v>
      </c>
      <c r="L161" s="27"/>
      <c r="M161" s="89">
        <v>0</v>
      </c>
      <c r="N161" s="89">
        <v>4</v>
      </c>
      <c r="O161" s="89">
        <v>5</v>
      </c>
      <c r="P161" s="71">
        <v>0</v>
      </c>
      <c r="Q161" s="90">
        <v>4</v>
      </c>
      <c r="R161" s="90">
        <v>5</v>
      </c>
      <c r="S161" s="71"/>
      <c r="T161" s="71"/>
      <c r="U161" s="71"/>
      <c r="V161" s="27"/>
      <c r="W161" s="20">
        <v>10</v>
      </c>
      <c r="X161" s="72" t="s">
        <v>307</v>
      </c>
      <c r="Y161" s="72"/>
      <c r="AC161" s="20">
        <v>25</v>
      </c>
      <c r="AD161" s="83" t="s">
        <v>248</v>
      </c>
      <c r="AE161" s="83" t="s">
        <v>247</v>
      </c>
    </row>
    <row r="162" spans="10:31" x14ac:dyDescent="0.35">
      <c r="J162" s="20">
        <v>11</v>
      </c>
      <c r="K162" s="27" t="s">
        <v>204</v>
      </c>
      <c r="L162" s="27"/>
      <c r="M162" s="89">
        <v>0</v>
      </c>
      <c r="N162" s="89">
        <v>4</v>
      </c>
      <c r="O162" s="89">
        <v>5</v>
      </c>
      <c r="P162" s="71">
        <v>0</v>
      </c>
      <c r="Q162" s="90">
        <v>4</v>
      </c>
      <c r="R162" s="90">
        <v>5</v>
      </c>
      <c r="S162" s="71"/>
      <c r="T162" s="71"/>
      <c r="U162" s="71"/>
      <c r="V162" s="27"/>
      <c r="W162" s="20">
        <v>11</v>
      </c>
      <c r="X162" s="72" t="s">
        <v>299</v>
      </c>
      <c r="Y162" s="72"/>
      <c r="AC162" s="20">
        <v>26</v>
      </c>
      <c r="AD162" s="83" t="s">
        <v>74</v>
      </c>
      <c r="AE162" s="83" t="s">
        <v>83</v>
      </c>
    </row>
    <row r="163" spans="10:31" x14ac:dyDescent="0.35">
      <c r="J163" s="20">
        <v>12</v>
      </c>
      <c r="K163" s="27" t="s">
        <v>205</v>
      </c>
      <c r="L163" s="27"/>
      <c r="M163" s="89">
        <v>0</v>
      </c>
      <c r="N163" s="89">
        <v>4</v>
      </c>
      <c r="O163" s="89">
        <v>5</v>
      </c>
      <c r="P163" s="71">
        <v>0</v>
      </c>
      <c r="Q163" s="90">
        <v>4</v>
      </c>
      <c r="R163" s="90">
        <v>5</v>
      </c>
      <c r="S163" s="71"/>
      <c r="T163" s="71"/>
      <c r="U163" s="71"/>
      <c r="V163" s="27"/>
      <c r="W163" s="20">
        <v>12</v>
      </c>
      <c r="X163" s="72" t="s">
        <v>215</v>
      </c>
      <c r="Y163" s="72"/>
      <c r="AC163" s="20">
        <v>27</v>
      </c>
      <c r="AD163" s="83" t="s">
        <v>108</v>
      </c>
      <c r="AE163" s="83" t="s">
        <v>107</v>
      </c>
    </row>
    <row r="164" spans="10:31" x14ac:dyDescent="0.35">
      <c r="J164" s="20">
        <v>13</v>
      </c>
      <c r="K164" s="27" t="s">
        <v>193</v>
      </c>
      <c r="L164" s="27"/>
      <c r="M164" s="71">
        <v>0</v>
      </c>
      <c r="N164" s="71">
        <v>0</v>
      </c>
      <c r="O164" s="71">
        <v>0</v>
      </c>
      <c r="P164" s="71">
        <v>0</v>
      </c>
      <c r="Q164" s="89"/>
      <c r="R164" s="89"/>
      <c r="S164" s="71"/>
      <c r="T164" s="71"/>
      <c r="U164" s="71"/>
      <c r="V164" s="27"/>
      <c r="W164" s="20">
        <v>13</v>
      </c>
      <c r="X164" s="74" t="s">
        <v>216</v>
      </c>
      <c r="Y164" s="72"/>
      <c r="AC164" s="20">
        <v>28</v>
      </c>
      <c r="AD164" s="83"/>
      <c r="AE164" s="83"/>
    </row>
    <row r="165" spans="10:31" x14ac:dyDescent="0.35">
      <c r="J165" s="20">
        <v>14</v>
      </c>
      <c r="K165" s="27"/>
      <c r="L165" s="27"/>
      <c r="M165" s="71"/>
      <c r="N165" s="71"/>
      <c r="O165" s="71"/>
      <c r="P165" s="71"/>
      <c r="Q165" s="71"/>
      <c r="R165" s="71"/>
      <c r="S165" s="71"/>
      <c r="T165" s="71"/>
      <c r="U165" s="71"/>
      <c r="V165" s="27"/>
      <c r="W165" s="20">
        <v>14</v>
      </c>
      <c r="X165" s="72"/>
      <c r="Y165" s="72"/>
      <c r="AC165" s="20">
        <v>29</v>
      </c>
      <c r="AD165" s="83" t="s">
        <v>115</v>
      </c>
      <c r="AE165" s="83" t="s">
        <v>116</v>
      </c>
    </row>
    <row r="166" spans="10:31" x14ac:dyDescent="0.35">
      <c r="J166" s="20">
        <v>15</v>
      </c>
      <c r="K166" s="27" t="s">
        <v>113</v>
      </c>
      <c r="L166" s="27"/>
      <c r="M166" s="71">
        <v>0</v>
      </c>
      <c r="N166" s="71">
        <v>2</v>
      </c>
      <c r="O166" s="71">
        <v>3</v>
      </c>
      <c r="P166" s="71"/>
      <c r="Q166" s="71"/>
      <c r="R166" s="71"/>
      <c r="S166" s="71"/>
      <c r="T166" s="71"/>
      <c r="U166" s="71"/>
      <c r="V166" s="27"/>
      <c r="W166" s="20">
        <v>15</v>
      </c>
      <c r="X166" s="72"/>
      <c r="Y166" s="72"/>
      <c r="AC166" s="20">
        <v>30</v>
      </c>
      <c r="AD166" s="5"/>
      <c r="AE166" s="5"/>
    </row>
    <row r="167" spans="10:31" x14ac:dyDescent="0.35">
      <c r="J167" s="20">
        <v>16</v>
      </c>
      <c r="K167" s="27"/>
      <c r="L167" s="27"/>
      <c r="M167" s="71"/>
      <c r="N167" s="71"/>
      <c r="O167" s="71"/>
      <c r="P167" s="71"/>
      <c r="Q167" s="71"/>
      <c r="R167" s="71"/>
      <c r="S167" s="71"/>
      <c r="T167" s="71"/>
      <c r="U167" s="71"/>
      <c r="V167" s="27"/>
      <c r="W167" s="20">
        <v>16</v>
      </c>
      <c r="X167" s="72"/>
      <c r="Y167" s="72"/>
      <c r="AC167" s="20">
        <v>31</v>
      </c>
      <c r="AD167" s="83" t="s">
        <v>275</v>
      </c>
      <c r="AE167" s="83" t="s">
        <v>276</v>
      </c>
    </row>
    <row r="168" spans="10:31" ht="15" thickBot="1" x14ac:dyDescent="0.4">
      <c r="J168" s="20">
        <v>17</v>
      </c>
      <c r="K168" s="27" t="s">
        <v>0</v>
      </c>
      <c r="L168" s="27"/>
      <c r="M168" s="71"/>
      <c r="N168" s="71"/>
      <c r="O168" s="71"/>
      <c r="P168" s="71"/>
      <c r="Q168" s="71"/>
      <c r="R168" s="71"/>
      <c r="S168" s="71"/>
      <c r="T168" s="71"/>
      <c r="U168" s="71"/>
      <c r="V168" s="27"/>
      <c r="W168" s="20">
        <v>17</v>
      </c>
      <c r="X168" s="72" t="s">
        <v>271</v>
      </c>
      <c r="Y168" s="72"/>
      <c r="AC168" s="20">
        <v>32</v>
      </c>
      <c r="AD168" s="17" t="s">
        <v>112</v>
      </c>
      <c r="AE168" s="5" t="s">
        <v>277</v>
      </c>
    </row>
    <row r="169" spans="10:31" x14ac:dyDescent="0.35">
      <c r="J169" s="20">
        <v>18</v>
      </c>
      <c r="K169" s="27"/>
      <c r="L169" s="27"/>
      <c r="M169" s="71"/>
      <c r="N169" s="71"/>
      <c r="O169" s="71"/>
      <c r="P169" s="71"/>
      <c r="Q169" s="71"/>
      <c r="R169" s="71"/>
      <c r="S169" s="71"/>
      <c r="T169" s="71"/>
      <c r="U169" s="71"/>
      <c r="V169" s="27"/>
      <c r="W169" s="20">
        <v>18</v>
      </c>
      <c r="X169" s="72" t="s">
        <v>312</v>
      </c>
      <c r="Y169" s="72">
        <v>15</v>
      </c>
      <c r="AC169" s="20">
        <v>33</v>
      </c>
      <c r="AD169" s="83"/>
      <c r="AE169" s="83"/>
    </row>
    <row r="170" spans="10:31" x14ac:dyDescent="0.35">
      <c r="J170" s="20">
        <v>19</v>
      </c>
      <c r="K170" s="27"/>
      <c r="L170" s="27"/>
      <c r="M170" s="71"/>
      <c r="N170" s="71"/>
      <c r="O170" s="71"/>
      <c r="P170" s="71"/>
      <c r="Q170" s="71"/>
      <c r="R170" s="71"/>
      <c r="S170" s="71"/>
      <c r="T170" s="71"/>
      <c r="U170" s="71"/>
      <c r="V170" s="27"/>
      <c r="W170" s="20">
        <v>19</v>
      </c>
      <c r="X170" s="72" t="s">
        <v>131</v>
      </c>
      <c r="Y170" s="72">
        <v>19</v>
      </c>
      <c r="AC170" s="20">
        <v>34</v>
      </c>
      <c r="AD170" s="83"/>
      <c r="AE170" s="83"/>
    </row>
    <row r="171" spans="10:31" x14ac:dyDescent="0.35">
      <c r="J171" s="20">
        <v>20</v>
      </c>
      <c r="K171" s="27"/>
      <c r="L171" s="27"/>
      <c r="M171" s="71"/>
      <c r="N171" s="71"/>
      <c r="O171" s="71"/>
      <c r="P171" s="71"/>
      <c r="Q171" s="71"/>
      <c r="R171" s="71"/>
      <c r="S171" s="71"/>
      <c r="T171" s="71"/>
      <c r="U171" s="71"/>
      <c r="V171" s="27"/>
      <c r="W171" s="20">
        <v>20</v>
      </c>
      <c r="X171" s="72" t="s">
        <v>132</v>
      </c>
      <c r="Y171" s="72">
        <v>38</v>
      </c>
      <c r="AC171" s="20">
        <v>35</v>
      </c>
      <c r="AD171" s="83"/>
      <c r="AE171" s="83"/>
    </row>
    <row r="172" spans="10:31" x14ac:dyDescent="0.35">
      <c r="J172" s="20">
        <v>21</v>
      </c>
      <c r="K172" s="27"/>
      <c r="L172" s="27"/>
      <c r="M172" s="71"/>
      <c r="N172" s="71"/>
      <c r="O172" s="71"/>
      <c r="P172" s="71"/>
      <c r="Q172" s="71"/>
      <c r="R172" s="71"/>
      <c r="S172" s="71"/>
      <c r="T172" s="71"/>
      <c r="U172" s="71"/>
      <c r="V172" s="27"/>
      <c r="W172" s="20">
        <v>21</v>
      </c>
      <c r="X172" s="92" t="s">
        <v>126</v>
      </c>
      <c r="Y172" s="92">
        <v>2</v>
      </c>
      <c r="AC172" s="20">
        <v>36</v>
      </c>
      <c r="AD172" s="83"/>
      <c r="AE172" s="83"/>
    </row>
    <row r="173" spans="10:31" x14ac:dyDescent="0.35">
      <c r="J173" s="20">
        <v>22</v>
      </c>
      <c r="K173" s="27"/>
      <c r="L173" s="27"/>
      <c r="M173" s="71"/>
      <c r="N173" s="71"/>
      <c r="O173" s="71"/>
      <c r="P173" s="71"/>
      <c r="Q173" s="71"/>
      <c r="R173" s="71"/>
      <c r="S173" s="71"/>
      <c r="T173" s="71"/>
      <c r="U173" s="71"/>
      <c r="V173" s="27"/>
      <c r="W173" s="20">
        <v>22</v>
      </c>
      <c r="X173" s="92" t="s">
        <v>127</v>
      </c>
      <c r="Y173" s="92">
        <v>3</v>
      </c>
      <c r="AC173" s="20">
        <v>37</v>
      </c>
      <c r="AD173" s="83"/>
      <c r="AE173" s="83"/>
    </row>
    <row r="174" spans="10:31" x14ac:dyDescent="0.35">
      <c r="J174" s="20">
        <v>23</v>
      </c>
      <c r="K174" s="27"/>
      <c r="L174" s="27"/>
      <c r="M174" s="71"/>
      <c r="N174" s="71"/>
      <c r="O174" s="71"/>
      <c r="P174" s="71"/>
      <c r="Q174" s="71"/>
      <c r="R174" s="71"/>
      <c r="S174" s="71"/>
      <c r="T174" s="71"/>
      <c r="U174" s="71"/>
      <c r="V174" s="27"/>
      <c r="W174" s="20">
        <v>23</v>
      </c>
      <c r="X174" s="72" t="s">
        <v>120</v>
      </c>
      <c r="Y174" s="72">
        <v>0</v>
      </c>
      <c r="AC174" s="20">
        <v>38</v>
      </c>
      <c r="AD174" s="83"/>
      <c r="AE174" s="83"/>
    </row>
    <row r="175" spans="10:31" x14ac:dyDescent="0.35">
      <c r="J175" s="20">
        <v>24</v>
      </c>
      <c r="K175" s="27"/>
      <c r="L175" s="27"/>
      <c r="M175" s="71"/>
      <c r="N175" s="71"/>
      <c r="O175" s="71"/>
      <c r="P175" s="71"/>
      <c r="Q175" s="71"/>
      <c r="R175" s="71"/>
      <c r="S175" s="71"/>
      <c r="T175" s="71"/>
      <c r="U175" s="71"/>
      <c r="V175" s="27"/>
      <c r="W175" s="20">
        <v>24</v>
      </c>
      <c r="X175" s="92" t="s">
        <v>146</v>
      </c>
      <c r="Y175" s="92">
        <v>0</v>
      </c>
      <c r="AC175" s="20">
        <v>39</v>
      </c>
      <c r="AD175" s="83"/>
      <c r="AE175" s="83"/>
    </row>
    <row r="176" spans="10:31" x14ac:dyDescent="0.35">
      <c r="J176" s="20">
        <v>25</v>
      </c>
      <c r="K176" s="27"/>
      <c r="L176" s="27"/>
      <c r="M176" s="71"/>
      <c r="N176" s="71"/>
      <c r="O176" s="71"/>
      <c r="P176" s="71"/>
      <c r="Q176" s="71"/>
      <c r="R176" s="71"/>
      <c r="S176" s="71"/>
      <c r="T176" s="71"/>
      <c r="U176" s="71"/>
      <c r="V176" s="27"/>
      <c r="W176" s="20">
        <v>25</v>
      </c>
      <c r="X176" s="92" t="s">
        <v>147</v>
      </c>
      <c r="Y176" s="92">
        <v>0</v>
      </c>
      <c r="AC176" s="20">
        <v>40</v>
      </c>
      <c r="AD176" s="83" t="s">
        <v>269</v>
      </c>
      <c r="AE176" s="83" t="s">
        <v>270</v>
      </c>
    </row>
    <row r="177" spans="4:31" x14ac:dyDescent="0.35">
      <c r="J177" s="20">
        <v>26</v>
      </c>
      <c r="K177" s="27"/>
      <c r="L177" s="27"/>
      <c r="M177" s="71"/>
      <c r="N177" s="71"/>
      <c r="O177" s="71"/>
      <c r="P177" s="71"/>
      <c r="Q177" s="71"/>
      <c r="R177" s="71"/>
      <c r="S177" s="71"/>
      <c r="T177" s="71"/>
      <c r="U177" s="71"/>
      <c r="V177" s="27"/>
      <c r="W177" s="20">
        <v>26</v>
      </c>
      <c r="X177" s="92" t="s">
        <v>124</v>
      </c>
      <c r="Y177" s="92">
        <v>5</v>
      </c>
      <c r="AC177" s="20">
        <v>41</v>
      </c>
      <c r="AD177" s="83"/>
      <c r="AE177" s="83"/>
    </row>
    <row r="178" spans="4:31" x14ac:dyDescent="0.35">
      <c r="J178" s="20">
        <v>27</v>
      </c>
      <c r="K178" s="27"/>
      <c r="L178" s="27"/>
      <c r="M178" s="71"/>
      <c r="N178" s="71"/>
      <c r="O178" s="71"/>
      <c r="P178" s="71"/>
      <c r="Q178" s="71"/>
      <c r="R178" s="71"/>
      <c r="S178" s="71"/>
      <c r="T178" s="71"/>
      <c r="U178" s="71"/>
      <c r="V178" s="27"/>
      <c r="W178" s="20">
        <v>27</v>
      </c>
      <c r="X178" s="92" t="s">
        <v>123</v>
      </c>
      <c r="Y178" s="92">
        <v>10</v>
      </c>
      <c r="AC178" s="20">
        <v>42</v>
      </c>
      <c r="AD178" s="83"/>
      <c r="AE178" s="83"/>
    </row>
    <row r="179" spans="4:31" x14ac:dyDescent="0.35">
      <c r="AC179" s="20">
        <v>43</v>
      </c>
      <c r="AD179" s="83"/>
      <c r="AE179" s="83"/>
    </row>
    <row r="180" spans="4:31" x14ac:dyDescent="0.35">
      <c r="AC180" s="20">
        <v>44</v>
      </c>
      <c r="AD180" s="83"/>
      <c r="AE180" s="83"/>
    </row>
    <row r="181" spans="4:31" x14ac:dyDescent="0.35">
      <c r="D181" s="93"/>
      <c r="AC181" s="20">
        <v>45</v>
      </c>
      <c r="AD181" s="83"/>
      <c r="AE181" s="83"/>
    </row>
    <row r="182" spans="4:31" x14ac:dyDescent="0.35">
      <c r="D182" s="93"/>
      <c r="AC182" s="20">
        <v>46</v>
      </c>
      <c r="AD182" s="83" t="s">
        <v>310</v>
      </c>
      <c r="AE182" s="83" t="s">
        <v>311</v>
      </c>
    </row>
    <row r="183" spans="4:31" x14ac:dyDescent="0.35">
      <c r="D183" s="93"/>
      <c r="AC183" s="20"/>
      <c r="AD183" s="83"/>
      <c r="AE183" s="83"/>
    </row>
    <row r="184" spans="4:31" x14ac:dyDescent="0.35">
      <c r="D184" s="93"/>
      <c r="AC184" s="20"/>
      <c r="AD184" s="83"/>
      <c r="AE184" s="83"/>
    </row>
    <row r="185" spans="4:31" x14ac:dyDescent="0.35">
      <c r="D185" s="93"/>
      <c r="AC185" s="20"/>
      <c r="AD185" s="83"/>
      <c r="AE185" s="83"/>
    </row>
    <row r="186" spans="4:31" x14ac:dyDescent="0.35">
      <c r="AC186" s="20"/>
      <c r="AD186" s="83"/>
      <c r="AE186" s="83"/>
    </row>
    <row r="187" spans="4:31" x14ac:dyDescent="0.35">
      <c r="AC187" s="20"/>
      <c r="AD187" s="83"/>
      <c r="AE187" s="83"/>
    </row>
    <row r="188" spans="4:31" x14ac:dyDescent="0.35">
      <c r="AC188" s="20"/>
      <c r="AD188" s="83"/>
      <c r="AE188" s="83"/>
    </row>
    <row r="189" spans="4:31" x14ac:dyDescent="0.35">
      <c r="AC189" s="20"/>
      <c r="AD189" s="83"/>
      <c r="AE189" s="83"/>
    </row>
    <row r="190" spans="4:31" x14ac:dyDescent="0.35">
      <c r="AC190" s="20"/>
      <c r="AD190" s="83"/>
      <c r="AE190" s="83"/>
    </row>
    <row r="191" spans="4:31" x14ac:dyDescent="0.35">
      <c r="AC191" s="20"/>
      <c r="AD191" s="83"/>
      <c r="AE191" s="83"/>
    </row>
    <row r="192" spans="4:31" x14ac:dyDescent="0.35">
      <c r="AC192" s="20"/>
      <c r="AD192" s="83"/>
      <c r="AE192" s="83"/>
    </row>
    <row r="193" spans="1:31" x14ac:dyDescent="0.35">
      <c r="AC193" s="20"/>
      <c r="AD193" s="83"/>
      <c r="AE193" s="83"/>
    </row>
    <row r="194" spans="1:31" x14ac:dyDescent="0.35">
      <c r="AC194" s="20"/>
      <c r="AD194" s="83"/>
      <c r="AE194" s="83"/>
    </row>
    <row r="195" spans="1:31" x14ac:dyDescent="0.35">
      <c r="AC195" s="20"/>
      <c r="AD195" s="83"/>
      <c r="AE195" s="83"/>
    </row>
    <row r="196" spans="1:31" x14ac:dyDescent="0.35">
      <c r="AC196" s="20"/>
      <c r="AD196" s="83"/>
      <c r="AE196" s="83"/>
    </row>
    <row r="197" spans="1:31" ht="145.5" thickBot="1" x14ac:dyDescent="0.4">
      <c r="A197" s="45"/>
      <c r="B197" s="94" t="s">
        <v>85</v>
      </c>
      <c r="C197" s="94" t="s">
        <v>97</v>
      </c>
      <c r="D197" s="94" t="s">
        <v>98</v>
      </c>
      <c r="E197" s="94" t="s">
        <v>99</v>
      </c>
      <c r="G197" s="33"/>
      <c r="X197" s="21" t="s">
        <v>380</v>
      </c>
      <c r="AC197" s="20">
        <v>47</v>
      </c>
      <c r="AD197" s="5" t="s">
        <v>313</v>
      </c>
      <c r="AE197" s="5" t="s">
        <v>314</v>
      </c>
    </row>
    <row r="198" spans="1:31" ht="59" thickBot="1" x14ac:dyDescent="0.4">
      <c r="A198" s="95" t="s">
        <v>15</v>
      </c>
      <c r="B198" s="96">
        <f>SUM('I  N  P  U  T'!L11:L18)</f>
        <v>0</v>
      </c>
      <c r="C198" s="97">
        <f>SUMIF('I  N  P  U  T'!$M$11:$M$18,"="&amp;"",'I  N  P  U  T'!$L$11:$L$18)</f>
        <v>0</v>
      </c>
      <c r="D198" s="98">
        <f>SUMIFS('I  N  P  U  T'!$L$11:$L$18,'I  N  P  U  T'!$M$11:$M$18,"&gt;=1",'I  N  P  U  T'!$M$11:$M$18,"&lt;=4")</f>
        <v>0</v>
      </c>
      <c r="E198" s="33">
        <f>SUMIFS('I  N  P  U  T'!$L$11:$L$18,'I  N  P  U  T'!$M$11:$M$18,"P")</f>
        <v>0</v>
      </c>
      <c r="F198" s="94" t="s">
        <v>99</v>
      </c>
      <c r="G198" s="99">
        <f t="shared" ref="G198:G203" si="6">SUM(D198:F198)</f>
        <v>0</v>
      </c>
    </row>
    <row r="199" spans="1:31" ht="15" thickBot="1" x14ac:dyDescent="0.4">
      <c r="A199" s="95" t="s">
        <v>16</v>
      </c>
      <c r="B199" s="97">
        <f>SUM('I  N  P  U  T'!L21:L28)</f>
        <v>0</v>
      </c>
      <c r="C199" s="97">
        <f>SUMIF('I  N  P  U  T'!$M$21:$M$28,"="&amp;"",'I  N  P  U  T'!$L$21:$L$28)</f>
        <v>0</v>
      </c>
      <c r="D199" s="98">
        <f>SUMIFS('I  N  P  U  T'!$L$21:$L$28,'I  N  P  U  T'!$M$21:$M$28,"&gt;=1",'I  N  P  U  T'!$M$21:$M$28,"&lt;=4")</f>
        <v>0</v>
      </c>
      <c r="E199" s="33">
        <f>SUMIFS('I  N  P  U  T'!$L$21:$L$28,'I  N  P  U  T'!$M$21:$M$28,"P")</f>
        <v>0</v>
      </c>
      <c r="F199" s="33">
        <f>SUMIFS('I  N  P  U  T'!$L$11:$L$18,'I  N  P  U  T'!$M$11:$M$18,"B")</f>
        <v>0</v>
      </c>
      <c r="G199" s="99">
        <f t="shared" si="6"/>
        <v>0</v>
      </c>
    </row>
    <row r="200" spans="1:31" ht="15" thickBot="1" x14ac:dyDescent="0.4">
      <c r="A200" s="95" t="s">
        <v>17</v>
      </c>
      <c r="B200" s="96">
        <f>SUM('I  N  P  U  T'!L31:L38)</f>
        <v>0</v>
      </c>
      <c r="C200" s="97">
        <f>SUMIF('I  N  P  U  T'!$M$31:$M$38,"="&amp;"",'I  N  P  U  T'!$L$31:$L$38)</f>
        <v>0</v>
      </c>
      <c r="D200" s="98">
        <f>SUMIFS('I  N  P  U  T'!$L$31:$L$38,'I  N  P  U  T'!$M$31:$M$38,"&gt;=1",'I  N  P  U  T'!$M$31:$M$38,"&lt;=4")</f>
        <v>0</v>
      </c>
      <c r="E200" s="33">
        <f>SUMIFS('I  N  P  U  T'!$L$31:$L$38,'I  N  P  U  T'!$M$31:$M$38,"P")</f>
        <v>0</v>
      </c>
      <c r="F200" s="33">
        <f>SUMIFS('I  N  P  U  T'!$L$21:$L$28,'I  N  P  U  T'!$M$21:$M$28,"B")</f>
        <v>0</v>
      </c>
      <c r="G200" s="99">
        <f t="shared" si="6"/>
        <v>0</v>
      </c>
    </row>
    <row r="201" spans="1:31" ht="15" thickBot="1" x14ac:dyDescent="0.4">
      <c r="A201" s="95" t="s">
        <v>18</v>
      </c>
      <c r="B201" s="96">
        <f>SUM('I  N  P  U  T'!L41:L48)</f>
        <v>0</v>
      </c>
      <c r="C201" s="97">
        <f>SUMIF('I  N  P  U  T'!$M$41:$M$48,"="&amp;"",'I  N  P  U  T'!$L$41:$L$48)</f>
        <v>0</v>
      </c>
      <c r="D201" s="98">
        <f>SUMIFS('I  N  P  U  T'!$L$41:$L$48,'I  N  P  U  T'!$M$41:$M$48,"&gt;=1",'I  N  P  U  T'!$M$41:$M$48,"&lt;=4")</f>
        <v>0</v>
      </c>
      <c r="E201" s="33">
        <f>SUMIFS('I  N  P  U  T'!$L$41:$L$48,'I  N  P  U  T'!$M$41:$M$48,"P")</f>
        <v>0</v>
      </c>
      <c r="F201" s="33">
        <f>SUMIFS('I  N  P  U  T'!$L$31:$L$38,'I  N  P  U  T'!$M$31:$M$38,"B")</f>
        <v>0</v>
      </c>
      <c r="G201" s="99">
        <f t="shared" si="6"/>
        <v>0</v>
      </c>
    </row>
    <row r="202" spans="1:31" ht="15" thickBot="1" x14ac:dyDescent="0.4">
      <c r="A202" s="95" t="s">
        <v>19</v>
      </c>
      <c r="B202" s="96">
        <f>SUM('I  N  P  U  T'!L51:L53)</f>
        <v>0</v>
      </c>
      <c r="C202" s="97">
        <f>SUMIF('I  N  P  U  T'!$M$51:$M$53,"="&amp;"",'I  N  P  U  T'!$L$51:$L$53)</f>
        <v>0</v>
      </c>
      <c r="D202" s="98">
        <f>SUMIFS('I  N  P  U  T'!$L$51:$L$53,'I  N  P  U  T'!$M$51:$M$53,"&gt;=1",'I  N  P  U  T'!$M$51:$M$53,"&lt;=4")</f>
        <v>0</v>
      </c>
      <c r="E202" s="33">
        <f>SUMIFS('I  N  P  U  T'!$L$51:$L$53,'I  N  P  U  T'!$M$51:$M$53,"P")</f>
        <v>0</v>
      </c>
      <c r="F202" s="33">
        <f>SUMIFS('I  N  P  U  T'!$L$41:$L$48,'I  N  P  U  T'!$M$41:$M$48,"B")</f>
        <v>0</v>
      </c>
      <c r="G202" s="99">
        <f t="shared" si="6"/>
        <v>0</v>
      </c>
    </row>
    <row r="203" spans="1:31" ht="15" thickBot="1" x14ac:dyDescent="0.4">
      <c r="A203" s="95" t="s">
        <v>20</v>
      </c>
      <c r="B203" s="96">
        <f>SUM('I  N  P  U  T'!L56:L57)</f>
        <v>0</v>
      </c>
      <c r="C203" s="97">
        <f>SUMIF('I  N  P  U  T'!$M$56:$M$57,"="&amp;"",'I  N  P  U  T'!$L$56:$L$57)</f>
        <v>0</v>
      </c>
      <c r="D203" s="98">
        <f>SUMIFS('I  N  P  U  T'!$L$56:$L$58,'I  N  P  U  T'!$M$56:$M$58,"&gt;=1",'I  N  P  U  T'!$M$56:$M$58,"&lt;=4")</f>
        <v>0</v>
      </c>
      <c r="E203" s="33">
        <f>SUMIFS('I  N  P  U  T'!$L$56:$L$58,'I  N  P  U  T'!$M$56:$M$58,"P")</f>
        <v>0</v>
      </c>
      <c r="F203" s="33">
        <f>SUMIFS('I  N  P  U  T'!$L$51:$L$53,'I  N  P  U  T'!$M$51:$M$53,"B")</f>
        <v>0</v>
      </c>
      <c r="G203" s="99">
        <f t="shared" si="6"/>
        <v>0</v>
      </c>
    </row>
    <row r="204" spans="1:31" x14ac:dyDescent="0.35">
      <c r="A204" s="33" t="s">
        <v>96</v>
      </c>
      <c r="B204" s="100">
        <f>'Data HANDS OFF'!B198+
   'Data HANDS OFF'!B199+
   'Data HANDS OFF'!B200+
   'Data HANDS OFF'!B201+
   'Data HANDS OFF'!B202+
   'Data HANDS OFF'!B203</f>
        <v>0</v>
      </c>
      <c r="C204" s="100">
        <f>SUM(C198:C203)</f>
        <v>0</v>
      </c>
      <c r="D204" s="100">
        <f>SUM(D198:D203)</f>
        <v>0</v>
      </c>
      <c r="E204" s="100">
        <f>SUM(E198:E203)</f>
        <v>0</v>
      </c>
      <c r="F204" s="33">
        <f>SUMIFS('I  N  P  U  T'!$L$56:$L$58,'I  N  P  U  T'!$M$56:$M$58,"B")</f>
        <v>0</v>
      </c>
      <c r="G204" s="100">
        <f>SUM(G198:G203)</f>
        <v>0</v>
      </c>
    </row>
    <row r="205" spans="1:31" x14ac:dyDescent="0.35">
      <c r="A205" s="2" t="s">
        <v>100</v>
      </c>
      <c r="B205" s="4">
        <f>SUM('I  N  P  U  T'!O11:O57)</f>
        <v>0</v>
      </c>
      <c r="C205" s="33"/>
      <c r="D205" s="33"/>
      <c r="E205" s="33"/>
      <c r="F205" s="100">
        <f>SUM(F199:F204)</f>
        <v>0</v>
      </c>
      <c r="G205" s="33"/>
    </row>
    <row r="206" spans="1:31" x14ac:dyDescent="0.35">
      <c r="A206" s="2" t="s">
        <v>101</v>
      </c>
      <c r="B206" s="101" t="str">
        <f>IF(D204=0,"",B205/D204)</f>
        <v/>
      </c>
      <c r="C206" s="2"/>
      <c r="D206" s="2"/>
      <c r="E206" s="33"/>
      <c r="F206" s="33"/>
      <c r="G206" s="33"/>
    </row>
    <row r="207" spans="1:31" x14ac:dyDescent="0.35">
      <c r="F207" s="33"/>
    </row>
  </sheetData>
  <sheetProtection algorithmName="SHA-512" hashValue="cvGGnoRyonmG/jbUVFubo2lfq6HXJF4tVuzb9NHwHFi0Q3nVC2YH0xUHhzybSFZZE6jw/9ErsQ9d3sTL6BL4mg==" saltValue="+u56expl3TR+OSt55mxcCQ==" spinCount="100000" sheet="1" objects="1" scenarios="1"/>
  <mergeCells count="1">
    <mergeCell ref="AU4:AW4"/>
  </mergeCells>
  <pageMargins left="0.7" right="0.7" top="0.78740157499999996" bottom="0.78740157499999996" header="0.3" footer="0.3"/>
  <pageSetup paperSize="9" orientation="portrait" horizont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zoomScale="55" zoomScaleNormal="55" workbookViewId="0">
      <selection activeCell="H35" sqref="H35:H36"/>
    </sheetView>
  </sheetViews>
  <sheetFormatPr baseColWidth="10" defaultColWidth="48.81640625" defaultRowHeight="14.5" x14ac:dyDescent="0.35"/>
  <cols>
    <col min="1" max="1" width="48.81640625" style="205"/>
    <col min="2" max="2" width="14.1796875" style="207" customWidth="1"/>
    <col min="3" max="3" width="13.36328125" style="204" customWidth="1"/>
    <col min="4" max="4" width="3.54296875" style="204" customWidth="1"/>
    <col min="5" max="5" width="5.81640625" style="204" customWidth="1"/>
    <col min="6" max="6" width="5.90625" style="205" customWidth="1"/>
    <col min="7" max="7" width="13.36328125" style="204" customWidth="1"/>
    <col min="8" max="8" width="22.54296875" style="204" customWidth="1"/>
    <col min="9" max="9" width="20.6328125" style="204" customWidth="1"/>
    <col min="10" max="10" width="8.08984375" style="204" customWidth="1"/>
    <col min="11" max="12" width="9.6328125" style="204" customWidth="1"/>
    <col min="13" max="13" width="8.36328125" style="204" customWidth="1"/>
    <col min="14" max="16384" width="48.81640625" style="204"/>
  </cols>
  <sheetData>
    <row r="1" spans="1:16384" s="210" customFormat="1" x14ac:dyDescent="0.35">
      <c r="A1" s="208" t="s">
        <v>342</v>
      </c>
      <c r="B1" s="209" t="s">
        <v>343</v>
      </c>
      <c r="C1" s="210" t="s">
        <v>344</v>
      </c>
      <c r="D1" s="210" t="s">
        <v>345</v>
      </c>
      <c r="E1" s="210" t="s">
        <v>346</v>
      </c>
      <c r="F1" s="210" t="s">
        <v>347</v>
      </c>
      <c r="G1" s="210" t="s">
        <v>348</v>
      </c>
      <c r="H1" s="210" t="s">
        <v>350</v>
      </c>
      <c r="I1" s="210" t="s">
        <v>351</v>
      </c>
      <c r="J1" s="210" t="s">
        <v>352</v>
      </c>
      <c r="K1" s="210" t="s">
        <v>352</v>
      </c>
      <c r="L1" s="210" t="s">
        <v>349</v>
      </c>
    </row>
    <row r="2" spans="1:16384" x14ac:dyDescent="0.35">
      <c r="A2" s="203" t="s">
        <v>328</v>
      </c>
      <c r="B2" s="206" t="s">
        <v>315</v>
      </c>
      <c r="C2" s="204">
        <v>1</v>
      </c>
      <c r="F2" s="204"/>
      <c r="H2" s="203" t="s">
        <v>316</v>
      </c>
      <c r="I2" s="204" t="s">
        <v>250</v>
      </c>
      <c r="L2" s="205">
        <v>2.2999999999999998</v>
      </c>
    </row>
    <row r="3" spans="1:16384" ht="28" x14ac:dyDescent="0.35">
      <c r="A3" s="203" t="s">
        <v>329</v>
      </c>
      <c r="B3" s="206" t="s">
        <v>338</v>
      </c>
      <c r="C3" s="204">
        <v>1</v>
      </c>
      <c r="F3" s="204"/>
      <c r="H3" s="203" t="s">
        <v>318</v>
      </c>
      <c r="I3" s="204" t="s">
        <v>250</v>
      </c>
      <c r="L3" s="205">
        <v>1.7</v>
      </c>
    </row>
    <row r="4" spans="1:16384" x14ac:dyDescent="0.35">
      <c r="A4" s="203" t="s">
        <v>330</v>
      </c>
      <c r="B4" s="206" t="s">
        <v>319</v>
      </c>
      <c r="C4" s="204">
        <v>1</v>
      </c>
      <c r="F4" s="204"/>
      <c r="H4" s="203" t="s">
        <v>320</v>
      </c>
      <c r="I4" s="204" t="s">
        <v>250</v>
      </c>
      <c r="L4" s="205">
        <v>3.7</v>
      </c>
    </row>
    <row r="5" spans="1:16384" x14ac:dyDescent="0.35">
      <c r="A5" s="203" t="s">
        <v>331</v>
      </c>
      <c r="B5" s="206" t="s">
        <v>337</v>
      </c>
      <c r="C5" s="204">
        <v>2</v>
      </c>
      <c r="F5" s="204"/>
      <c r="H5" s="203" t="s">
        <v>321</v>
      </c>
      <c r="I5" s="204" t="s">
        <v>250</v>
      </c>
      <c r="L5" s="205">
        <v>1.3</v>
      </c>
    </row>
    <row r="6" spans="1:16384" x14ac:dyDescent="0.35">
      <c r="A6" s="203"/>
      <c r="B6" s="206"/>
      <c r="F6" s="204"/>
      <c r="H6" s="203"/>
      <c r="L6" s="205"/>
    </row>
    <row r="7" spans="1:16384" x14ac:dyDescent="0.35">
      <c r="A7" s="203" t="s">
        <v>333</v>
      </c>
      <c r="B7" s="206" t="s">
        <v>322</v>
      </c>
      <c r="C7" s="204">
        <v>2</v>
      </c>
      <c r="F7" s="204"/>
      <c r="H7" s="203" t="s">
        <v>323</v>
      </c>
      <c r="I7" s="204" t="s">
        <v>250</v>
      </c>
      <c r="L7" s="205">
        <v>1</v>
      </c>
    </row>
    <row r="8" spans="1:16384" x14ac:dyDescent="0.35">
      <c r="A8" s="203" t="s">
        <v>332</v>
      </c>
      <c r="B8" s="206" t="s">
        <v>317</v>
      </c>
      <c r="C8" s="204">
        <v>1</v>
      </c>
      <c r="F8" s="204"/>
      <c r="H8" s="203" t="s">
        <v>324</v>
      </c>
      <c r="I8" s="204" t="s">
        <v>250</v>
      </c>
      <c r="L8" s="205">
        <v>2</v>
      </c>
    </row>
    <row r="9" spans="1:16384" x14ac:dyDescent="0.35">
      <c r="A9" s="205" t="s">
        <v>334</v>
      </c>
      <c r="B9" s="207" t="s">
        <v>335</v>
      </c>
      <c r="C9" s="204">
        <v>4</v>
      </c>
      <c r="F9" s="204"/>
      <c r="H9" s="205" t="s">
        <v>336</v>
      </c>
      <c r="I9" s="204" t="s">
        <v>250</v>
      </c>
      <c r="L9" s="205">
        <v>2.7</v>
      </c>
    </row>
    <row r="10" spans="1:16384" x14ac:dyDescent="0.35">
      <c r="A10" s="203"/>
      <c r="B10" s="206"/>
      <c r="F10" s="204"/>
      <c r="H10" s="203"/>
      <c r="L10" s="205"/>
    </row>
    <row r="11" spans="1:16384" x14ac:dyDescent="0.35">
      <c r="A11" s="203" t="s">
        <v>339</v>
      </c>
      <c r="B11" s="206" t="s">
        <v>340</v>
      </c>
      <c r="C11" s="204">
        <v>2</v>
      </c>
      <c r="F11" s="204"/>
      <c r="H11" s="203" t="s">
        <v>325</v>
      </c>
      <c r="I11" s="204" t="s">
        <v>250</v>
      </c>
      <c r="L11" s="205">
        <v>3.3</v>
      </c>
    </row>
    <row r="12" spans="1:16384" x14ac:dyDescent="0.35">
      <c r="A12" s="203"/>
      <c r="B12" s="206"/>
      <c r="F12" s="204"/>
      <c r="H12" s="203"/>
      <c r="L12" s="205"/>
    </row>
    <row r="13" spans="1:16384" x14ac:dyDescent="0.35">
      <c r="A13" s="205" t="s">
        <v>326</v>
      </c>
      <c r="B13" s="207" t="s">
        <v>341</v>
      </c>
      <c r="C13" s="204">
        <v>3</v>
      </c>
      <c r="F13" s="204"/>
      <c r="H13" s="205" t="s">
        <v>327</v>
      </c>
      <c r="I13" s="205" t="s">
        <v>251</v>
      </c>
      <c r="L13" s="204">
        <v>1.3</v>
      </c>
      <c r="P13" s="205"/>
      <c r="Q13" s="205"/>
      <c r="R13" s="207"/>
      <c r="X13" s="205"/>
      <c r="Y13" s="205"/>
      <c r="Z13" s="207"/>
      <c r="AF13" s="205"/>
      <c r="AG13" s="205"/>
      <c r="AH13" s="207"/>
      <c r="AN13" s="205"/>
      <c r="AO13" s="205"/>
      <c r="AP13" s="207"/>
      <c r="AV13" s="205"/>
      <c r="AW13" s="205"/>
      <c r="AX13" s="207"/>
      <c r="BD13" s="205"/>
      <c r="BE13" s="205"/>
      <c r="BF13" s="207"/>
      <c r="BL13" s="205"/>
      <c r="BM13" s="205"/>
      <c r="BN13" s="207"/>
      <c r="BT13" s="205"/>
      <c r="BU13" s="205"/>
      <c r="BV13" s="207"/>
      <c r="CB13" s="205"/>
      <c r="CC13" s="205"/>
      <c r="CD13" s="207"/>
      <c r="CJ13" s="205"/>
      <c r="CK13" s="205"/>
      <c r="CL13" s="207"/>
      <c r="CR13" s="205"/>
      <c r="CS13" s="205"/>
      <c r="CT13" s="207"/>
      <c r="CZ13" s="205"/>
      <c r="DA13" s="205"/>
      <c r="DB13" s="207"/>
      <c r="DH13" s="205"/>
      <c r="DI13" s="205"/>
      <c r="DJ13" s="207"/>
      <c r="DP13" s="205"/>
      <c r="DQ13" s="205"/>
      <c r="DR13" s="207"/>
      <c r="DX13" s="205"/>
      <c r="DY13" s="205"/>
      <c r="DZ13" s="207"/>
      <c r="EF13" s="205"/>
      <c r="EG13" s="205"/>
      <c r="EH13" s="207"/>
      <c r="EN13" s="205"/>
      <c r="EO13" s="205"/>
      <c r="EP13" s="207"/>
      <c r="EV13" s="205"/>
      <c r="EW13" s="205"/>
      <c r="EX13" s="207"/>
      <c r="FD13" s="205"/>
      <c r="FE13" s="205"/>
      <c r="FF13" s="207"/>
      <c r="FL13" s="205"/>
      <c r="FM13" s="205"/>
      <c r="FN13" s="207"/>
      <c r="FT13" s="205"/>
      <c r="FU13" s="205"/>
      <c r="FV13" s="207"/>
      <c r="GB13" s="205"/>
      <c r="GC13" s="205"/>
      <c r="GD13" s="207"/>
      <c r="GJ13" s="205"/>
      <c r="GK13" s="205"/>
      <c r="GL13" s="207"/>
      <c r="GR13" s="205"/>
      <c r="GS13" s="205"/>
      <c r="GT13" s="207"/>
      <c r="GZ13" s="205"/>
      <c r="HA13" s="205"/>
      <c r="HB13" s="207"/>
      <c r="HH13" s="205"/>
      <c r="HI13" s="205"/>
      <c r="HJ13" s="207"/>
      <c r="HP13" s="205"/>
      <c r="HQ13" s="205"/>
      <c r="HR13" s="207"/>
      <c r="HX13" s="205"/>
      <c r="HY13" s="205"/>
      <c r="HZ13" s="207"/>
      <c r="IF13" s="205"/>
      <c r="IG13" s="205"/>
      <c r="IH13" s="207"/>
      <c r="IN13" s="205"/>
      <c r="IO13" s="205"/>
      <c r="IP13" s="207"/>
      <c r="IV13" s="205"/>
      <c r="IW13" s="205"/>
      <c r="IX13" s="207"/>
      <c r="JD13" s="205"/>
      <c r="JE13" s="205"/>
      <c r="JF13" s="207"/>
      <c r="JL13" s="205"/>
      <c r="JM13" s="205"/>
      <c r="JN13" s="207"/>
      <c r="JT13" s="205"/>
      <c r="JU13" s="205"/>
      <c r="JV13" s="207"/>
      <c r="KB13" s="205"/>
      <c r="KC13" s="205"/>
      <c r="KD13" s="207"/>
      <c r="KJ13" s="205"/>
      <c r="KK13" s="205"/>
      <c r="KL13" s="207"/>
      <c r="KR13" s="205"/>
      <c r="KS13" s="205"/>
      <c r="KT13" s="207"/>
      <c r="KZ13" s="205"/>
      <c r="LA13" s="205"/>
      <c r="LB13" s="207"/>
      <c r="LH13" s="205"/>
      <c r="LI13" s="205"/>
      <c r="LJ13" s="207"/>
      <c r="LP13" s="205"/>
      <c r="LQ13" s="205"/>
      <c r="LR13" s="207"/>
      <c r="LX13" s="205"/>
      <c r="LY13" s="205"/>
      <c r="LZ13" s="207"/>
      <c r="MF13" s="205"/>
      <c r="MG13" s="205"/>
      <c r="MH13" s="207"/>
      <c r="MN13" s="205"/>
      <c r="MO13" s="205"/>
      <c r="MP13" s="207"/>
      <c r="MV13" s="205"/>
      <c r="MW13" s="205"/>
      <c r="MX13" s="207"/>
      <c r="ND13" s="205"/>
      <c r="NE13" s="205"/>
      <c r="NF13" s="207"/>
      <c r="NL13" s="205"/>
      <c r="NM13" s="205"/>
      <c r="NN13" s="207"/>
      <c r="NT13" s="205"/>
      <c r="NU13" s="205"/>
      <c r="NV13" s="207"/>
      <c r="OB13" s="205"/>
      <c r="OC13" s="205"/>
      <c r="OD13" s="207"/>
      <c r="OJ13" s="205"/>
      <c r="OK13" s="205"/>
      <c r="OL13" s="207"/>
      <c r="OR13" s="205"/>
      <c r="OS13" s="205"/>
      <c r="OT13" s="207"/>
      <c r="OZ13" s="205"/>
      <c r="PA13" s="205"/>
      <c r="PB13" s="207"/>
      <c r="PH13" s="205"/>
      <c r="PI13" s="205"/>
      <c r="PJ13" s="207"/>
      <c r="PP13" s="205"/>
      <c r="PQ13" s="205"/>
      <c r="PR13" s="207"/>
      <c r="PX13" s="205"/>
      <c r="PY13" s="205"/>
      <c r="PZ13" s="207"/>
      <c r="QF13" s="205"/>
      <c r="QG13" s="205"/>
      <c r="QH13" s="207"/>
      <c r="QN13" s="205"/>
      <c r="QO13" s="205"/>
      <c r="QP13" s="207"/>
      <c r="QV13" s="205"/>
      <c r="QW13" s="205"/>
      <c r="QX13" s="207"/>
      <c r="RD13" s="205"/>
      <c r="RE13" s="205"/>
      <c r="RF13" s="207"/>
      <c r="RL13" s="205"/>
      <c r="RM13" s="205"/>
      <c r="RN13" s="207"/>
      <c r="RT13" s="205"/>
      <c r="RU13" s="205"/>
      <c r="RV13" s="207"/>
      <c r="SB13" s="205"/>
      <c r="SC13" s="205"/>
      <c r="SD13" s="207"/>
      <c r="SJ13" s="205"/>
      <c r="SK13" s="205"/>
      <c r="SL13" s="207"/>
      <c r="SR13" s="205"/>
      <c r="SS13" s="205"/>
      <c r="ST13" s="207"/>
      <c r="SZ13" s="205"/>
      <c r="TA13" s="205"/>
      <c r="TB13" s="207"/>
      <c r="TH13" s="205"/>
      <c r="TI13" s="205"/>
      <c r="TJ13" s="207"/>
      <c r="TP13" s="205"/>
      <c r="TQ13" s="205"/>
      <c r="TR13" s="207"/>
      <c r="TX13" s="205"/>
      <c r="TY13" s="205"/>
      <c r="TZ13" s="207"/>
      <c r="UF13" s="205"/>
      <c r="UG13" s="205"/>
      <c r="UH13" s="207"/>
      <c r="UN13" s="205"/>
      <c r="UO13" s="205"/>
      <c r="UP13" s="207"/>
      <c r="UV13" s="205"/>
      <c r="UW13" s="205"/>
      <c r="UX13" s="207"/>
      <c r="VD13" s="205"/>
      <c r="VE13" s="205"/>
      <c r="VF13" s="207"/>
      <c r="VL13" s="205"/>
      <c r="VM13" s="205"/>
      <c r="VN13" s="207"/>
      <c r="VT13" s="205"/>
      <c r="VU13" s="205"/>
      <c r="VV13" s="207"/>
      <c r="WB13" s="205"/>
      <c r="WC13" s="205"/>
      <c r="WD13" s="207"/>
      <c r="WJ13" s="205"/>
      <c r="WK13" s="205"/>
      <c r="WL13" s="207"/>
      <c r="WR13" s="205"/>
      <c r="WS13" s="205"/>
      <c r="WT13" s="207"/>
      <c r="WZ13" s="205"/>
      <c r="XA13" s="205"/>
      <c r="XB13" s="207"/>
      <c r="XH13" s="205"/>
      <c r="XI13" s="205"/>
      <c r="XJ13" s="207"/>
      <c r="XP13" s="205"/>
      <c r="XQ13" s="205"/>
      <c r="XR13" s="207"/>
      <c r="XX13" s="205"/>
      <c r="XY13" s="205"/>
      <c r="XZ13" s="207"/>
      <c r="YF13" s="205"/>
      <c r="YG13" s="205"/>
      <c r="YH13" s="207"/>
      <c r="YN13" s="205"/>
      <c r="YO13" s="205"/>
      <c r="YP13" s="207"/>
      <c r="YV13" s="205"/>
      <c r="YW13" s="205"/>
      <c r="YX13" s="207"/>
      <c r="ZD13" s="205"/>
      <c r="ZE13" s="205"/>
      <c r="ZF13" s="207"/>
      <c r="ZL13" s="205"/>
      <c r="ZM13" s="205"/>
      <c r="ZN13" s="207"/>
      <c r="ZT13" s="205"/>
      <c r="ZU13" s="205"/>
      <c r="ZV13" s="207"/>
      <c r="AAB13" s="205"/>
      <c r="AAC13" s="205"/>
      <c r="AAD13" s="207"/>
      <c r="AAJ13" s="205"/>
      <c r="AAK13" s="205"/>
      <c r="AAL13" s="207"/>
      <c r="AAR13" s="205"/>
      <c r="AAS13" s="205"/>
      <c r="AAT13" s="207"/>
      <c r="AAZ13" s="205"/>
      <c r="ABA13" s="205"/>
      <c r="ABB13" s="207"/>
      <c r="ABH13" s="205"/>
      <c r="ABI13" s="205"/>
      <c r="ABJ13" s="207"/>
      <c r="ABP13" s="205"/>
      <c r="ABQ13" s="205"/>
      <c r="ABR13" s="207"/>
      <c r="ABX13" s="205"/>
      <c r="ABY13" s="205"/>
      <c r="ABZ13" s="207"/>
      <c r="ACF13" s="205"/>
      <c r="ACG13" s="205"/>
      <c r="ACH13" s="207"/>
      <c r="ACN13" s="205"/>
      <c r="ACO13" s="205"/>
      <c r="ACP13" s="207"/>
      <c r="ACV13" s="205"/>
      <c r="ACW13" s="205"/>
      <c r="ACX13" s="207"/>
      <c r="ADD13" s="205"/>
      <c r="ADE13" s="205"/>
      <c r="ADF13" s="207"/>
      <c r="ADL13" s="205"/>
      <c r="ADM13" s="205"/>
      <c r="ADN13" s="207"/>
      <c r="ADT13" s="205"/>
      <c r="ADU13" s="205"/>
      <c r="ADV13" s="207"/>
      <c r="AEB13" s="205"/>
      <c r="AEC13" s="205"/>
      <c r="AED13" s="207"/>
      <c r="AEJ13" s="205"/>
      <c r="AEK13" s="205"/>
      <c r="AEL13" s="207"/>
      <c r="AER13" s="205"/>
      <c r="AES13" s="205"/>
      <c r="AET13" s="207"/>
      <c r="AEZ13" s="205"/>
      <c r="AFA13" s="205"/>
      <c r="AFB13" s="207"/>
      <c r="AFH13" s="205"/>
      <c r="AFI13" s="205"/>
      <c r="AFJ13" s="207"/>
      <c r="AFP13" s="205"/>
      <c r="AFQ13" s="205"/>
      <c r="AFR13" s="207"/>
      <c r="AFX13" s="205"/>
      <c r="AFY13" s="205"/>
      <c r="AFZ13" s="207"/>
      <c r="AGF13" s="205"/>
      <c r="AGG13" s="205"/>
      <c r="AGH13" s="207"/>
      <c r="AGN13" s="205"/>
      <c r="AGO13" s="205"/>
      <c r="AGP13" s="207"/>
      <c r="AGV13" s="205"/>
      <c r="AGW13" s="205"/>
      <c r="AGX13" s="207"/>
      <c r="AHD13" s="205"/>
      <c r="AHE13" s="205"/>
      <c r="AHF13" s="207"/>
      <c r="AHL13" s="205"/>
      <c r="AHM13" s="205"/>
      <c r="AHN13" s="207"/>
      <c r="AHT13" s="205"/>
      <c r="AHU13" s="205"/>
      <c r="AHV13" s="207"/>
      <c r="AIB13" s="205"/>
      <c r="AIC13" s="205"/>
      <c r="AID13" s="207"/>
      <c r="AIJ13" s="205"/>
      <c r="AIK13" s="205"/>
      <c r="AIL13" s="207"/>
      <c r="AIR13" s="205"/>
      <c r="AIS13" s="205"/>
      <c r="AIT13" s="207"/>
      <c r="AIZ13" s="205"/>
      <c r="AJA13" s="205"/>
      <c r="AJB13" s="207"/>
      <c r="AJH13" s="205"/>
      <c r="AJI13" s="205"/>
      <c r="AJJ13" s="207"/>
      <c r="AJP13" s="205"/>
      <c r="AJQ13" s="205"/>
      <c r="AJR13" s="207"/>
      <c r="AJX13" s="205"/>
      <c r="AJY13" s="205"/>
      <c r="AJZ13" s="207"/>
      <c r="AKF13" s="205"/>
      <c r="AKG13" s="205"/>
      <c r="AKH13" s="207"/>
      <c r="AKN13" s="205"/>
      <c r="AKO13" s="205"/>
      <c r="AKP13" s="207"/>
      <c r="AKV13" s="205"/>
      <c r="AKW13" s="205"/>
      <c r="AKX13" s="207"/>
      <c r="ALD13" s="205"/>
      <c r="ALE13" s="205"/>
      <c r="ALF13" s="207"/>
      <c r="ALL13" s="205"/>
      <c r="ALM13" s="205"/>
      <c r="ALN13" s="207"/>
      <c r="ALT13" s="205"/>
      <c r="ALU13" s="205"/>
      <c r="ALV13" s="207"/>
      <c r="AMB13" s="205"/>
      <c r="AMC13" s="205"/>
      <c r="AMD13" s="207"/>
      <c r="AMJ13" s="205"/>
      <c r="AMK13" s="205"/>
      <c r="AML13" s="207"/>
      <c r="AMR13" s="205"/>
      <c r="AMS13" s="205"/>
      <c r="AMT13" s="207"/>
      <c r="AMZ13" s="205"/>
      <c r="ANA13" s="205"/>
      <c r="ANB13" s="207"/>
      <c r="ANH13" s="205"/>
      <c r="ANI13" s="205"/>
      <c r="ANJ13" s="207"/>
      <c r="ANP13" s="205"/>
      <c r="ANQ13" s="205"/>
      <c r="ANR13" s="207"/>
      <c r="ANX13" s="205"/>
      <c r="ANY13" s="205"/>
      <c r="ANZ13" s="207"/>
      <c r="AOF13" s="205"/>
      <c r="AOG13" s="205"/>
      <c r="AOH13" s="207"/>
      <c r="AON13" s="205"/>
      <c r="AOO13" s="205"/>
      <c r="AOP13" s="207"/>
      <c r="AOV13" s="205"/>
      <c r="AOW13" s="205"/>
      <c r="AOX13" s="207"/>
      <c r="APD13" s="205"/>
      <c r="APE13" s="205"/>
      <c r="APF13" s="207"/>
      <c r="APL13" s="205"/>
      <c r="APM13" s="205"/>
      <c r="APN13" s="207"/>
      <c r="APT13" s="205"/>
      <c r="APU13" s="205"/>
      <c r="APV13" s="207"/>
      <c r="AQB13" s="205"/>
      <c r="AQC13" s="205"/>
      <c r="AQD13" s="207"/>
      <c r="AQJ13" s="205"/>
      <c r="AQK13" s="205"/>
      <c r="AQL13" s="207"/>
      <c r="AQR13" s="205"/>
      <c r="AQS13" s="205"/>
      <c r="AQT13" s="207"/>
      <c r="AQZ13" s="205"/>
      <c r="ARA13" s="205"/>
      <c r="ARB13" s="207"/>
      <c r="ARH13" s="205"/>
      <c r="ARI13" s="205"/>
      <c r="ARJ13" s="207"/>
      <c r="ARP13" s="205"/>
      <c r="ARQ13" s="205"/>
      <c r="ARR13" s="207"/>
      <c r="ARX13" s="205"/>
      <c r="ARY13" s="205"/>
      <c r="ARZ13" s="207"/>
      <c r="ASF13" s="205"/>
      <c r="ASG13" s="205"/>
      <c r="ASH13" s="207"/>
      <c r="ASN13" s="205"/>
      <c r="ASO13" s="205"/>
      <c r="ASP13" s="207"/>
      <c r="ASV13" s="205"/>
      <c r="ASW13" s="205"/>
      <c r="ASX13" s="207"/>
      <c r="ATD13" s="205"/>
      <c r="ATE13" s="205"/>
      <c r="ATF13" s="207"/>
      <c r="ATL13" s="205"/>
      <c r="ATM13" s="205"/>
      <c r="ATN13" s="207"/>
      <c r="ATT13" s="205"/>
      <c r="ATU13" s="205"/>
      <c r="ATV13" s="207"/>
      <c r="AUB13" s="205"/>
      <c r="AUC13" s="205"/>
      <c r="AUD13" s="207"/>
      <c r="AUJ13" s="205"/>
      <c r="AUK13" s="205"/>
      <c r="AUL13" s="207"/>
      <c r="AUR13" s="205"/>
      <c r="AUS13" s="205"/>
      <c r="AUT13" s="207"/>
      <c r="AUZ13" s="205"/>
      <c r="AVA13" s="205"/>
      <c r="AVB13" s="207"/>
      <c r="AVH13" s="205"/>
      <c r="AVI13" s="205"/>
      <c r="AVJ13" s="207"/>
      <c r="AVP13" s="205"/>
      <c r="AVQ13" s="205"/>
      <c r="AVR13" s="207"/>
      <c r="AVX13" s="205"/>
      <c r="AVY13" s="205"/>
      <c r="AVZ13" s="207"/>
      <c r="AWF13" s="205"/>
      <c r="AWG13" s="205"/>
      <c r="AWH13" s="207"/>
      <c r="AWN13" s="205"/>
      <c r="AWO13" s="205"/>
      <c r="AWP13" s="207"/>
      <c r="AWV13" s="205"/>
      <c r="AWW13" s="205"/>
      <c r="AWX13" s="207"/>
      <c r="AXD13" s="205"/>
      <c r="AXE13" s="205"/>
      <c r="AXF13" s="207"/>
      <c r="AXL13" s="205"/>
      <c r="AXM13" s="205"/>
      <c r="AXN13" s="207"/>
      <c r="AXT13" s="205"/>
      <c r="AXU13" s="205"/>
      <c r="AXV13" s="207"/>
      <c r="AYB13" s="205"/>
      <c r="AYC13" s="205"/>
      <c r="AYD13" s="207"/>
      <c r="AYJ13" s="205"/>
      <c r="AYK13" s="205"/>
      <c r="AYL13" s="207"/>
      <c r="AYR13" s="205"/>
      <c r="AYS13" s="205"/>
      <c r="AYT13" s="207"/>
      <c r="AYZ13" s="205"/>
      <c r="AZA13" s="205"/>
      <c r="AZB13" s="207"/>
      <c r="AZH13" s="205"/>
      <c r="AZI13" s="205"/>
      <c r="AZJ13" s="207"/>
      <c r="AZP13" s="205"/>
      <c r="AZQ13" s="205"/>
      <c r="AZR13" s="207"/>
      <c r="AZX13" s="205"/>
      <c r="AZY13" s="205"/>
      <c r="AZZ13" s="207"/>
      <c r="BAF13" s="205"/>
      <c r="BAG13" s="205"/>
      <c r="BAH13" s="207"/>
      <c r="BAN13" s="205"/>
      <c r="BAO13" s="205"/>
      <c r="BAP13" s="207"/>
      <c r="BAV13" s="205"/>
      <c r="BAW13" s="205"/>
      <c r="BAX13" s="207"/>
      <c r="BBD13" s="205"/>
      <c r="BBE13" s="205"/>
      <c r="BBF13" s="207"/>
      <c r="BBL13" s="205"/>
      <c r="BBM13" s="205"/>
      <c r="BBN13" s="207"/>
      <c r="BBT13" s="205"/>
      <c r="BBU13" s="205"/>
      <c r="BBV13" s="207"/>
      <c r="BCB13" s="205"/>
      <c r="BCC13" s="205"/>
      <c r="BCD13" s="207"/>
      <c r="BCJ13" s="205"/>
      <c r="BCK13" s="205"/>
      <c r="BCL13" s="207"/>
      <c r="BCR13" s="205"/>
      <c r="BCS13" s="205"/>
      <c r="BCT13" s="207"/>
      <c r="BCZ13" s="205"/>
      <c r="BDA13" s="205"/>
      <c r="BDB13" s="207"/>
      <c r="BDH13" s="205"/>
      <c r="BDI13" s="205"/>
      <c r="BDJ13" s="207"/>
      <c r="BDP13" s="205"/>
      <c r="BDQ13" s="205"/>
      <c r="BDR13" s="207"/>
      <c r="BDX13" s="205"/>
      <c r="BDY13" s="205"/>
      <c r="BDZ13" s="207"/>
      <c r="BEF13" s="205"/>
      <c r="BEG13" s="205"/>
      <c r="BEH13" s="207"/>
      <c r="BEN13" s="205"/>
      <c r="BEO13" s="205"/>
      <c r="BEP13" s="207"/>
      <c r="BEV13" s="205"/>
      <c r="BEW13" s="205"/>
      <c r="BEX13" s="207"/>
      <c r="BFD13" s="205"/>
      <c r="BFE13" s="205"/>
      <c r="BFF13" s="207"/>
      <c r="BFL13" s="205"/>
      <c r="BFM13" s="205"/>
      <c r="BFN13" s="207"/>
      <c r="BFT13" s="205"/>
      <c r="BFU13" s="205"/>
      <c r="BFV13" s="207"/>
      <c r="BGB13" s="205"/>
      <c r="BGC13" s="205"/>
      <c r="BGD13" s="207"/>
      <c r="BGJ13" s="205"/>
      <c r="BGK13" s="205"/>
      <c r="BGL13" s="207"/>
      <c r="BGR13" s="205"/>
      <c r="BGS13" s="205"/>
      <c r="BGT13" s="207"/>
      <c r="BGZ13" s="205"/>
      <c r="BHA13" s="205"/>
      <c r="BHB13" s="207"/>
      <c r="BHH13" s="205"/>
      <c r="BHI13" s="205"/>
      <c r="BHJ13" s="207"/>
      <c r="BHP13" s="205"/>
      <c r="BHQ13" s="205"/>
      <c r="BHR13" s="207"/>
      <c r="BHX13" s="205"/>
      <c r="BHY13" s="205"/>
      <c r="BHZ13" s="207"/>
      <c r="BIF13" s="205"/>
      <c r="BIG13" s="205"/>
      <c r="BIH13" s="207"/>
      <c r="BIN13" s="205"/>
      <c r="BIO13" s="205"/>
      <c r="BIP13" s="207"/>
      <c r="BIV13" s="205"/>
      <c r="BIW13" s="205"/>
      <c r="BIX13" s="207"/>
      <c r="BJD13" s="205"/>
      <c r="BJE13" s="205"/>
      <c r="BJF13" s="207"/>
      <c r="BJL13" s="205"/>
      <c r="BJM13" s="205"/>
      <c r="BJN13" s="207"/>
      <c r="BJT13" s="205"/>
      <c r="BJU13" s="205"/>
      <c r="BJV13" s="207"/>
      <c r="BKB13" s="205"/>
      <c r="BKC13" s="205"/>
      <c r="BKD13" s="207"/>
      <c r="BKJ13" s="205"/>
      <c r="BKK13" s="205"/>
      <c r="BKL13" s="207"/>
      <c r="BKR13" s="205"/>
      <c r="BKS13" s="205"/>
      <c r="BKT13" s="207"/>
      <c r="BKZ13" s="205"/>
      <c r="BLA13" s="205"/>
      <c r="BLB13" s="207"/>
      <c r="BLH13" s="205"/>
      <c r="BLI13" s="205"/>
      <c r="BLJ13" s="207"/>
      <c r="BLP13" s="205"/>
      <c r="BLQ13" s="205"/>
      <c r="BLR13" s="207"/>
      <c r="BLX13" s="205"/>
      <c r="BLY13" s="205"/>
      <c r="BLZ13" s="207"/>
      <c r="BMF13" s="205"/>
      <c r="BMG13" s="205"/>
      <c r="BMH13" s="207"/>
      <c r="BMN13" s="205"/>
      <c r="BMO13" s="205"/>
      <c r="BMP13" s="207"/>
      <c r="BMV13" s="205"/>
      <c r="BMW13" s="205"/>
      <c r="BMX13" s="207"/>
      <c r="BND13" s="205"/>
      <c r="BNE13" s="205"/>
      <c r="BNF13" s="207"/>
      <c r="BNL13" s="205"/>
      <c r="BNM13" s="205"/>
      <c r="BNN13" s="207"/>
      <c r="BNT13" s="205"/>
      <c r="BNU13" s="205"/>
      <c r="BNV13" s="207"/>
      <c r="BOB13" s="205"/>
      <c r="BOC13" s="205"/>
      <c r="BOD13" s="207"/>
      <c r="BOJ13" s="205"/>
      <c r="BOK13" s="205"/>
      <c r="BOL13" s="207"/>
      <c r="BOR13" s="205"/>
      <c r="BOS13" s="205"/>
      <c r="BOT13" s="207"/>
      <c r="BOZ13" s="205"/>
      <c r="BPA13" s="205"/>
      <c r="BPB13" s="207"/>
      <c r="BPH13" s="205"/>
      <c r="BPI13" s="205"/>
      <c r="BPJ13" s="207"/>
      <c r="BPP13" s="205"/>
      <c r="BPQ13" s="205"/>
      <c r="BPR13" s="207"/>
      <c r="BPX13" s="205"/>
      <c r="BPY13" s="205"/>
      <c r="BPZ13" s="207"/>
      <c r="BQF13" s="205"/>
      <c r="BQG13" s="205"/>
      <c r="BQH13" s="207"/>
      <c r="BQN13" s="205"/>
      <c r="BQO13" s="205"/>
      <c r="BQP13" s="207"/>
      <c r="BQV13" s="205"/>
      <c r="BQW13" s="205"/>
      <c r="BQX13" s="207"/>
      <c r="BRD13" s="205"/>
      <c r="BRE13" s="205"/>
      <c r="BRF13" s="207"/>
      <c r="BRL13" s="205"/>
      <c r="BRM13" s="205"/>
      <c r="BRN13" s="207"/>
      <c r="BRT13" s="205"/>
      <c r="BRU13" s="205"/>
      <c r="BRV13" s="207"/>
      <c r="BSB13" s="205"/>
      <c r="BSC13" s="205"/>
      <c r="BSD13" s="207"/>
      <c r="BSJ13" s="205"/>
      <c r="BSK13" s="205"/>
      <c r="BSL13" s="207"/>
      <c r="BSR13" s="205"/>
      <c r="BSS13" s="205"/>
      <c r="BST13" s="207"/>
      <c r="BSZ13" s="205"/>
      <c r="BTA13" s="205"/>
      <c r="BTB13" s="207"/>
      <c r="BTH13" s="205"/>
      <c r="BTI13" s="205"/>
      <c r="BTJ13" s="207"/>
      <c r="BTP13" s="205"/>
      <c r="BTQ13" s="205"/>
      <c r="BTR13" s="207"/>
      <c r="BTX13" s="205"/>
      <c r="BTY13" s="205"/>
      <c r="BTZ13" s="207"/>
      <c r="BUF13" s="205"/>
      <c r="BUG13" s="205"/>
      <c r="BUH13" s="207"/>
      <c r="BUN13" s="205"/>
      <c r="BUO13" s="205"/>
      <c r="BUP13" s="207"/>
      <c r="BUV13" s="205"/>
      <c r="BUW13" s="205"/>
      <c r="BUX13" s="207"/>
      <c r="BVD13" s="205"/>
      <c r="BVE13" s="205"/>
      <c r="BVF13" s="207"/>
      <c r="BVL13" s="205"/>
      <c r="BVM13" s="205"/>
      <c r="BVN13" s="207"/>
      <c r="BVT13" s="205"/>
      <c r="BVU13" s="205"/>
      <c r="BVV13" s="207"/>
      <c r="BWB13" s="205"/>
      <c r="BWC13" s="205"/>
      <c r="BWD13" s="207"/>
      <c r="BWJ13" s="205"/>
      <c r="BWK13" s="205"/>
      <c r="BWL13" s="207"/>
      <c r="BWR13" s="205"/>
      <c r="BWS13" s="205"/>
      <c r="BWT13" s="207"/>
      <c r="BWZ13" s="205"/>
      <c r="BXA13" s="205"/>
      <c r="BXB13" s="207"/>
      <c r="BXH13" s="205"/>
      <c r="BXI13" s="205"/>
      <c r="BXJ13" s="207"/>
      <c r="BXP13" s="205"/>
      <c r="BXQ13" s="205"/>
      <c r="BXR13" s="207"/>
      <c r="BXX13" s="205"/>
      <c r="BXY13" s="205"/>
      <c r="BXZ13" s="207"/>
      <c r="BYF13" s="205"/>
      <c r="BYG13" s="205"/>
      <c r="BYH13" s="207"/>
      <c r="BYN13" s="205"/>
      <c r="BYO13" s="205"/>
      <c r="BYP13" s="207"/>
      <c r="BYV13" s="205"/>
      <c r="BYW13" s="205"/>
      <c r="BYX13" s="207"/>
      <c r="BZD13" s="205"/>
      <c r="BZE13" s="205"/>
      <c r="BZF13" s="207"/>
      <c r="BZL13" s="205"/>
      <c r="BZM13" s="205"/>
      <c r="BZN13" s="207"/>
      <c r="BZT13" s="205"/>
      <c r="BZU13" s="205"/>
      <c r="BZV13" s="207"/>
      <c r="CAB13" s="205"/>
      <c r="CAC13" s="205"/>
      <c r="CAD13" s="207"/>
      <c r="CAJ13" s="205"/>
      <c r="CAK13" s="205"/>
      <c r="CAL13" s="207"/>
      <c r="CAR13" s="205"/>
      <c r="CAS13" s="205"/>
      <c r="CAT13" s="207"/>
      <c r="CAZ13" s="205"/>
      <c r="CBA13" s="205"/>
      <c r="CBB13" s="207"/>
      <c r="CBH13" s="205"/>
      <c r="CBI13" s="205"/>
      <c r="CBJ13" s="207"/>
      <c r="CBP13" s="205"/>
      <c r="CBQ13" s="205"/>
      <c r="CBR13" s="207"/>
      <c r="CBX13" s="205"/>
      <c r="CBY13" s="205"/>
      <c r="CBZ13" s="207"/>
      <c r="CCF13" s="205"/>
      <c r="CCG13" s="205"/>
      <c r="CCH13" s="207"/>
      <c r="CCN13" s="205"/>
      <c r="CCO13" s="205"/>
      <c r="CCP13" s="207"/>
      <c r="CCV13" s="205"/>
      <c r="CCW13" s="205"/>
      <c r="CCX13" s="207"/>
      <c r="CDD13" s="205"/>
      <c r="CDE13" s="205"/>
      <c r="CDF13" s="207"/>
      <c r="CDL13" s="205"/>
      <c r="CDM13" s="205"/>
      <c r="CDN13" s="207"/>
      <c r="CDT13" s="205"/>
      <c r="CDU13" s="205"/>
      <c r="CDV13" s="207"/>
      <c r="CEB13" s="205"/>
      <c r="CEC13" s="205"/>
      <c r="CED13" s="207"/>
      <c r="CEJ13" s="205"/>
      <c r="CEK13" s="205"/>
      <c r="CEL13" s="207"/>
      <c r="CER13" s="205"/>
      <c r="CES13" s="205"/>
      <c r="CET13" s="207"/>
      <c r="CEZ13" s="205"/>
      <c r="CFA13" s="205"/>
      <c r="CFB13" s="207"/>
      <c r="CFH13" s="205"/>
      <c r="CFI13" s="205"/>
      <c r="CFJ13" s="207"/>
      <c r="CFP13" s="205"/>
      <c r="CFQ13" s="205"/>
      <c r="CFR13" s="207"/>
      <c r="CFX13" s="205"/>
      <c r="CFY13" s="205"/>
      <c r="CFZ13" s="207"/>
      <c r="CGF13" s="205"/>
      <c r="CGG13" s="205"/>
      <c r="CGH13" s="207"/>
      <c r="CGN13" s="205"/>
      <c r="CGO13" s="205"/>
      <c r="CGP13" s="207"/>
      <c r="CGV13" s="205"/>
      <c r="CGW13" s="205"/>
      <c r="CGX13" s="207"/>
      <c r="CHD13" s="205"/>
      <c r="CHE13" s="205"/>
      <c r="CHF13" s="207"/>
      <c r="CHL13" s="205"/>
      <c r="CHM13" s="205"/>
      <c r="CHN13" s="207"/>
      <c r="CHT13" s="205"/>
      <c r="CHU13" s="205"/>
      <c r="CHV13" s="207"/>
      <c r="CIB13" s="205"/>
      <c r="CIC13" s="205"/>
      <c r="CID13" s="207"/>
      <c r="CIJ13" s="205"/>
      <c r="CIK13" s="205"/>
      <c r="CIL13" s="207"/>
      <c r="CIR13" s="205"/>
      <c r="CIS13" s="205"/>
      <c r="CIT13" s="207"/>
      <c r="CIZ13" s="205"/>
      <c r="CJA13" s="205"/>
      <c r="CJB13" s="207"/>
      <c r="CJH13" s="205"/>
      <c r="CJI13" s="205"/>
      <c r="CJJ13" s="207"/>
      <c r="CJP13" s="205"/>
      <c r="CJQ13" s="205"/>
      <c r="CJR13" s="207"/>
      <c r="CJX13" s="205"/>
      <c r="CJY13" s="205"/>
      <c r="CJZ13" s="207"/>
      <c r="CKF13" s="205"/>
      <c r="CKG13" s="205"/>
      <c r="CKH13" s="207"/>
      <c r="CKN13" s="205"/>
      <c r="CKO13" s="205"/>
      <c r="CKP13" s="207"/>
      <c r="CKV13" s="205"/>
      <c r="CKW13" s="205"/>
      <c r="CKX13" s="207"/>
      <c r="CLD13" s="205"/>
      <c r="CLE13" s="205"/>
      <c r="CLF13" s="207"/>
      <c r="CLL13" s="205"/>
      <c r="CLM13" s="205"/>
      <c r="CLN13" s="207"/>
      <c r="CLT13" s="205"/>
      <c r="CLU13" s="205"/>
      <c r="CLV13" s="207"/>
      <c r="CMB13" s="205"/>
      <c r="CMC13" s="205"/>
      <c r="CMD13" s="207"/>
      <c r="CMJ13" s="205"/>
      <c r="CMK13" s="205"/>
      <c r="CML13" s="207"/>
      <c r="CMR13" s="205"/>
      <c r="CMS13" s="205"/>
      <c r="CMT13" s="207"/>
      <c r="CMZ13" s="205"/>
      <c r="CNA13" s="205"/>
      <c r="CNB13" s="207"/>
      <c r="CNH13" s="205"/>
      <c r="CNI13" s="205"/>
      <c r="CNJ13" s="207"/>
      <c r="CNP13" s="205"/>
      <c r="CNQ13" s="205"/>
      <c r="CNR13" s="207"/>
      <c r="CNX13" s="205"/>
      <c r="CNY13" s="205"/>
      <c r="CNZ13" s="207"/>
      <c r="COF13" s="205"/>
      <c r="COG13" s="205"/>
      <c r="COH13" s="207"/>
      <c r="CON13" s="205"/>
      <c r="COO13" s="205"/>
      <c r="COP13" s="207"/>
      <c r="COV13" s="205"/>
      <c r="COW13" s="205"/>
      <c r="COX13" s="207"/>
      <c r="CPD13" s="205"/>
      <c r="CPE13" s="205"/>
      <c r="CPF13" s="207"/>
      <c r="CPL13" s="205"/>
      <c r="CPM13" s="205"/>
      <c r="CPN13" s="207"/>
      <c r="CPT13" s="205"/>
      <c r="CPU13" s="205"/>
      <c r="CPV13" s="207"/>
      <c r="CQB13" s="205"/>
      <c r="CQC13" s="205"/>
      <c r="CQD13" s="207"/>
      <c r="CQJ13" s="205"/>
      <c r="CQK13" s="205"/>
      <c r="CQL13" s="207"/>
      <c r="CQR13" s="205"/>
      <c r="CQS13" s="205"/>
      <c r="CQT13" s="207"/>
      <c r="CQZ13" s="205"/>
      <c r="CRA13" s="205"/>
      <c r="CRB13" s="207"/>
      <c r="CRH13" s="205"/>
      <c r="CRI13" s="205"/>
      <c r="CRJ13" s="207"/>
      <c r="CRP13" s="205"/>
      <c r="CRQ13" s="205"/>
      <c r="CRR13" s="207"/>
      <c r="CRX13" s="205"/>
      <c r="CRY13" s="205"/>
      <c r="CRZ13" s="207"/>
      <c r="CSF13" s="205"/>
      <c r="CSG13" s="205"/>
      <c r="CSH13" s="207"/>
      <c r="CSN13" s="205"/>
      <c r="CSO13" s="205"/>
      <c r="CSP13" s="207"/>
      <c r="CSV13" s="205"/>
      <c r="CSW13" s="205"/>
      <c r="CSX13" s="207"/>
      <c r="CTD13" s="205"/>
      <c r="CTE13" s="205"/>
      <c r="CTF13" s="207"/>
      <c r="CTL13" s="205"/>
      <c r="CTM13" s="205"/>
      <c r="CTN13" s="207"/>
      <c r="CTT13" s="205"/>
      <c r="CTU13" s="205"/>
      <c r="CTV13" s="207"/>
      <c r="CUB13" s="205"/>
      <c r="CUC13" s="205"/>
      <c r="CUD13" s="207"/>
      <c r="CUJ13" s="205"/>
      <c r="CUK13" s="205"/>
      <c r="CUL13" s="207"/>
      <c r="CUR13" s="205"/>
      <c r="CUS13" s="205"/>
      <c r="CUT13" s="207"/>
      <c r="CUZ13" s="205"/>
      <c r="CVA13" s="205"/>
      <c r="CVB13" s="207"/>
      <c r="CVH13" s="205"/>
      <c r="CVI13" s="205"/>
      <c r="CVJ13" s="207"/>
      <c r="CVP13" s="205"/>
      <c r="CVQ13" s="205"/>
      <c r="CVR13" s="207"/>
      <c r="CVX13" s="205"/>
      <c r="CVY13" s="205"/>
      <c r="CVZ13" s="207"/>
      <c r="CWF13" s="205"/>
      <c r="CWG13" s="205"/>
      <c r="CWH13" s="207"/>
      <c r="CWN13" s="205"/>
      <c r="CWO13" s="205"/>
      <c r="CWP13" s="207"/>
      <c r="CWV13" s="205"/>
      <c r="CWW13" s="205"/>
      <c r="CWX13" s="207"/>
      <c r="CXD13" s="205"/>
      <c r="CXE13" s="205"/>
      <c r="CXF13" s="207"/>
      <c r="CXL13" s="205"/>
      <c r="CXM13" s="205"/>
      <c r="CXN13" s="207"/>
      <c r="CXT13" s="205"/>
      <c r="CXU13" s="205"/>
      <c r="CXV13" s="207"/>
      <c r="CYB13" s="205"/>
      <c r="CYC13" s="205"/>
      <c r="CYD13" s="207"/>
      <c r="CYJ13" s="205"/>
      <c r="CYK13" s="205"/>
      <c r="CYL13" s="207"/>
      <c r="CYR13" s="205"/>
      <c r="CYS13" s="205"/>
      <c r="CYT13" s="207"/>
      <c r="CYZ13" s="205"/>
      <c r="CZA13" s="205"/>
      <c r="CZB13" s="207"/>
      <c r="CZH13" s="205"/>
      <c r="CZI13" s="205"/>
      <c r="CZJ13" s="207"/>
      <c r="CZP13" s="205"/>
      <c r="CZQ13" s="205"/>
      <c r="CZR13" s="207"/>
      <c r="CZX13" s="205"/>
      <c r="CZY13" s="205"/>
      <c r="CZZ13" s="207"/>
      <c r="DAF13" s="205"/>
      <c r="DAG13" s="205"/>
      <c r="DAH13" s="207"/>
      <c r="DAN13" s="205"/>
      <c r="DAO13" s="205"/>
      <c r="DAP13" s="207"/>
      <c r="DAV13" s="205"/>
      <c r="DAW13" s="205"/>
      <c r="DAX13" s="207"/>
      <c r="DBD13" s="205"/>
      <c r="DBE13" s="205"/>
      <c r="DBF13" s="207"/>
      <c r="DBL13" s="205"/>
      <c r="DBM13" s="205"/>
      <c r="DBN13" s="207"/>
      <c r="DBT13" s="205"/>
      <c r="DBU13" s="205"/>
      <c r="DBV13" s="207"/>
      <c r="DCB13" s="205"/>
      <c r="DCC13" s="205"/>
      <c r="DCD13" s="207"/>
      <c r="DCJ13" s="205"/>
      <c r="DCK13" s="205"/>
      <c r="DCL13" s="207"/>
      <c r="DCR13" s="205"/>
      <c r="DCS13" s="205"/>
      <c r="DCT13" s="207"/>
      <c r="DCZ13" s="205"/>
      <c r="DDA13" s="205"/>
      <c r="DDB13" s="207"/>
      <c r="DDH13" s="205"/>
      <c r="DDI13" s="205"/>
      <c r="DDJ13" s="207"/>
      <c r="DDP13" s="205"/>
      <c r="DDQ13" s="205"/>
      <c r="DDR13" s="207"/>
      <c r="DDX13" s="205"/>
      <c r="DDY13" s="205"/>
      <c r="DDZ13" s="207"/>
      <c r="DEF13" s="205"/>
      <c r="DEG13" s="205"/>
      <c r="DEH13" s="207"/>
      <c r="DEN13" s="205"/>
      <c r="DEO13" s="205"/>
      <c r="DEP13" s="207"/>
      <c r="DEV13" s="205"/>
      <c r="DEW13" s="205"/>
      <c r="DEX13" s="207"/>
      <c r="DFD13" s="205"/>
      <c r="DFE13" s="205"/>
      <c r="DFF13" s="207"/>
      <c r="DFL13" s="205"/>
      <c r="DFM13" s="205"/>
      <c r="DFN13" s="207"/>
      <c r="DFT13" s="205"/>
      <c r="DFU13" s="205"/>
      <c r="DFV13" s="207"/>
      <c r="DGB13" s="205"/>
      <c r="DGC13" s="205"/>
      <c r="DGD13" s="207"/>
      <c r="DGJ13" s="205"/>
      <c r="DGK13" s="205"/>
      <c r="DGL13" s="207"/>
      <c r="DGR13" s="205"/>
      <c r="DGS13" s="205"/>
      <c r="DGT13" s="207"/>
      <c r="DGZ13" s="205"/>
      <c r="DHA13" s="205"/>
      <c r="DHB13" s="207"/>
      <c r="DHH13" s="205"/>
      <c r="DHI13" s="205"/>
      <c r="DHJ13" s="207"/>
      <c r="DHP13" s="205"/>
      <c r="DHQ13" s="205"/>
      <c r="DHR13" s="207"/>
      <c r="DHX13" s="205"/>
      <c r="DHY13" s="205"/>
      <c r="DHZ13" s="207"/>
      <c r="DIF13" s="205"/>
      <c r="DIG13" s="205"/>
      <c r="DIH13" s="207"/>
      <c r="DIN13" s="205"/>
      <c r="DIO13" s="205"/>
      <c r="DIP13" s="207"/>
      <c r="DIV13" s="205"/>
      <c r="DIW13" s="205"/>
      <c r="DIX13" s="207"/>
      <c r="DJD13" s="205"/>
      <c r="DJE13" s="205"/>
      <c r="DJF13" s="207"/>
      <c r="DJL13" s="205"/>
      <c r="DJM13" s="205"/>
      <c r="DJN13" s="207"/>
      <c r="DJT13" s="205"/>
      <c r="DJU13" s="205"/>
      <c r="DJV13" s="207"/>
      <c r="DKB13" s="205"/>
      <c r="DKC13" s="205"/>
      <c r="DKD13" s="207"/>
      <c r="DKJ13" s="205"/>
      <c r="DKK13" s="205"/>
      <c r="DKL13" s="207"/>
      <c r="DKR13" s="205"/>
      <c r="DKS13" s="205"/>
      <c r="DKT13" s="207"/>
      <c r="DKZ13" s="205"/>
      <c r="DLA13" s="205"/>
      <c r="DLB13" s="207"/>
      <c r="DLH13" s="205"/>
      <c r="DLI13" s="205"/>
      <c r="DLJ13" s="207"/>
      <c r="DLP13" s="205"/>
      <c r="DLQ13" s="205"/>
      <c r="DLR13" s="207"/>
      <c r="DLX13" s="205"/>
      <c r="DLY13" s="205"/>
      <c r="DLZ13" s="207"/>
      <c r="DMF13" s="205"/>
      <c r="DMG13" s="205"/>
      <c r="DMH13" s="207"/>
      <c r="DMN13" s="205"/>
      <c r="DMO13" s="205"/>
      <c r="DMP13" s="207"/>
      <c r="DMV13" s="205"/>
      <c r="DMW13" s="205"/>
      <c r="DMX13" s="207"/>
      <c r="DND13" s="205"/>
      <c r="DNE13" s="205"/>
      <c r="DNF13" s="207"/>
      <c r="DNL13" s="205"/>
      <c r="DNM13" s="205"/>
      <c r="DNN13" s="207"/>
      <c r="DNT13" s="205"/>
      <c r="DNU13" s="205"/>
      <c r="DNV13" s="207"/>
      <c r="DOB13" s="205"/>
      <c r="DOC13" s="205"/>
      <c r="DOD13" s="207"/>
      <c r="DOJ13" s="205"/>
      <c r="DOK13" s="205"/>
      <c r="DOL13" s="207"/>
      <c r="DOR13" s="205"/>
      <c r="DOS13" s="205"/>
      <c r="DOT13" s="207"/>
      <c r="DOZ13" s="205"/>
      <c r="DPA13" s="205"/>
      <c r="DPB13" s="207"/>
      <c r="DPH13" s="205"/>
      <c r="DPI13" s="205"/>
      <c r="DPJ13" s="207"/>
      <c r="DPP13" s="205"/>
      <c r="DPQ13" s="205"/>
      <c r="DPR13" s="207"/>
      <c r="DPX13" s="205"/>
      <c r="DPY13" s="205"/>
      <c r="DPZ13" s="207"/>
      <c r="DQF13" s="205"/>
      <c r="DQG13" s="205"/>
      <c r="DQH13" s="207"/>
      <c r="DQN13" s="205"/>
      <c r="DQO13" s="205"/>
      <c r="DQP13" s="207"/>
      <c r="DQV13" s="205"/>
      <c r="DQW13" s="205"/>
      <c r="DQX13" s="207"/>
      <c r="DRD13" s="205"/>
      <c r="DRE13" s="205"/>
      <c r="DRF13" s="207"/>
      <c r="DRL13" s="205"/>
      <c r="DRM13" s="205"/>
      <c r="DRN13" s="207"/>
      <c r="DRT13" s="205"/>
      <c r="DRU13" s="205"/>
      <c r="DRV13" s="207"/>
      <c r="DSB13" s="205"/>
      <c r="DSC13" s="205"/>
      <c r="DSD13" s="207"/>
      <c r="DSJ13" s="205"/>
      <c r="DSK13" s="205"/>
      <c r="DSL13" s="207"/>
      <c r="DSR13" s="205"/>
      <c r="DSS13" s="205"/>
      <c r="DST13" s="207"/>
      <c r="DSZ13" s="205"/>
      <c r="DTA13" s="205"/>
      <c r="DTB13" s="207"/>
      <c r="DTH13" s="205"/>
      <c r="DTI13" s="205"/>
      <c r="DTJ13" s="207"/>
      <c r="DTP13" s="205"/>
      <c r="DTQ13" s="205"/>
      <c r="DTR13" s="207"/>
      <c r="DTX13" s="205"/>
      <c r="DTY13" s="205"/>
      <c r="DTZ13" s="207"/>
      <c r="DUF13" s="205"/>
      <c r="DUG13" s="205"/>
      <c r="DUH13" s="207"/>
      <c r="DUN13" s="205"/>
      <c r="DUO13" s="205"/>
      <c r="DUP13" s="207"/>
      <c r="DUV13" s="205"/>
      <c r="DUW13" s="205"/>
      <c r="DUX13" s="207"/>
      <c r="DVD13" s="205"/>
      <c r="DVE13" s="205"/>
      <c r="DVF13" s="207"/>
      <c r="DVL13" s="205"/>
      <c r="DVM13" s="205"/>
      <c r="DVN13" s="207"/>
      <c r="DVT13" s="205"/>
      <c r="DVU13" s="205"/>
      <c r="DVV13" s="207"/>
      <c r="DWB13" s="205"/>
      <c r="DWC13" s="205"/>
      <c r="DWD13" s="207"/>
      <c r="DWJ13" s="205"/>
      <c r="DWK13" s="205"/>
      <c r="DWL13" s="207"/>
      <c r="DWR13" s="205"/>
      <c r="DWS13" s="205"/>
      <c r="DWT13" s="207"/>
      <c r="DWZ13" s="205"/>
      <c r="DXA13" s="205"/>
      <c r="DXB13" s="207"/>
      <c r="DXH13" s="205"/>
      <c r="DXI13" s="205"/>
      <c r="DXJ13" s="207"/>
      <c r="DXP13" s="205"/>
      <c r="DXQ13" s="205"/>
      <c r="DXR13" s="207"/>
      <c r="DXX13" s="205"/>
      <c r="DXY13" s="205"/>
      <c r="DXZ13" s="207"/>
      <c r="DYF13" s="205"/>
      <c r="DYG13" s="205"/>
      <c r="DYH13" s="207"/>
      <c r="DYN13" s="205"/>
      <c r="DYO13" s="205"/>
      <c r="DYP13" s="207"/>
      <c r="DYV13" s="205"/>
      <c r="DYW13" s="205"/>
      <c r="DYX13" s="207"/>
      <c r="DZD13" s="205"/>
      <c r="DZE13" s="205"/>
      <c r="DZF13" s="207"/>
      <c r="DZL13" s="205"/>
      <c r="DZM13" s="205"/>
      <c r="DZN13" s="207"/>
      <c r="DZT13" s="205"/>
      <c r="DZU13" s="205"/>
      <c r="DZV13" s="207"/>
      <c r="EAB13" s="205"/>
      <c r="EAC13" s="205"/>
      <c r="EAD13" s="207"/>
      <c r="EAJ13" s="205"/>
      <c r="EAK13" s="205"/>
      <c r="EAL13" s="207"/>
      <c r="EAR13" s="205"/>
      <c r="EAS13" s="205"/>
      <c r="EAT13" s="207"/>
      <c r="EAZ13" s="205"/>
      <c r="EBA13" s="205"/>
      <c r="EBB13" s="207"/>
      <c r="EBH13" s="205"/>
      <c r="EBI13" s="205"/>
      <c r="EBJ13" s="207"/>
      <c r="EBP13" s="205"/>
      <c r="EBQ13" s="205"/>
      <c r="EBR13" s="207"/>
      <c r="EBX13" s="205"/>
      <c r="EBY13" s="205"/>
      <c r="EBZ13" s="207"/>
      <c r="ECF13" s="205"/>
      <c r="ECG13" s="205"/>
      <c r="ECH13" s="207"/>
      <c r="ECN13" s="205"/>
      <c r="ECO13" s="205"/>
      <c r="ECP13" s="207"/>
      <c r="ECV13" s="205"/>
      <c r="ECW13" s="205"/>
      <c r="ECX13" s="207"/>
      <c r="EDD13" s="205"/>
      <c r="EDE13" s="205"/>
      <c r="EDF13" s="207"/>
      <c r="EDL13" s="205"/>
      <c r="EDM13" s="205"/>
      <c r="EDN13" s="207"/>
      <c r="EDT13" s="205"/>
      <c r="EDU13" s="205"/>
      <c r="EDV13" s="207"/>
      <c r="EEB13" s="205"/>
      <c r="EEC13" s="205"/>
      <c r="EED13" s="207"/>
      <c r="EEJ13" s="205"/>
      <c r="EEK13" s="205"/>
      <c r="EEL13" s="207"/>
      <c r="EER13" s="205"/>
      <c r="EES13" s="205"/>
      <c r="EET13" s="207"/>
      <c r="EEZ13" s="205"/>
      <c r="EFA13" s="205"/>
      <c r="EFB13" s="207"/>
      <c r="EFH13" s="205"/>
      <c r="EFI13" s="205"/>
      <c r="EFJ13" s="207"/>
      <c r="EFP13" s="205"/>
      <c r="EFQ13" s="205"/>
      <c r="EFR13" s="207"/>
      <c r="EFX13" s="205"/>
      <c r="EFY13" s="205"/>
      <c r="EFZ13" s="207"/>
      <c r="EGF13" s="205"/>
      <c r="EGG13" s="205"/>
      <c r="EGH13" s="207"/>
      <c r="EGN13" s="205"/>
      <c r="EGO13" s="205"/>
      <c r="EGP13" s="207"/>
      <c r="EGV13" s="205"/>
      <c r="EGW13" s="205"/>
      <c r="EGX13" s="207"/>
      <c r="EHD13" s="205"/>
      <c r="EHE13" s="205"/>
      <c r="EHF13" s="207"/>
      <c r="EHL13" s="205"/>
      <c r="EHM13" s="205"/>
      <c r="EHN13" s="207"/>
      <c r="EHT13" s="205"/>
      <c r="EHU13" s="205"/>
      <c r="EHV13" s="207"/>
      <c r="EIB13" s="205"/>
      <c r="EIC13" s="205"/>
      <c r="EID13" s="207"/>
      <c r="EIJ13" s="205"/>
      <c r="EIK13" s="205"/>
      <c r="EIL13" s="207"/>
      <c r="EIR13" s="205"/>
      <c r="EIS13" s="205"/>
      <c r="EIT13" s="207"/>
      <c r="EIZ13" s="205"/>
      <c r="EJA13" s="205"/>
      <c r="EJB13" s="207"/>
      <c r="EJH13" s="205"/>
      <c r="EJI13" s="205"/>
      <c r="EJJ13" s="207"/>
      <c r="EJP13" s="205"/>
      <c r="EJQ13" s="205"/>
      <c r="EJR13" s="207"/>
      <c r="EJX13" s="205"/>
      <c r="EJY13" s="205"/>
      <c r="EJZ13" s="207"/>
      <c r="EKF13" s="205"/>
      <c r="EKG13" s="205"/>
      <c r="EKH13" s="207"/>
      <c r="EKN13" s="205"/>
      <c r="EKO13" s="205"/>
      <c r="EKP13" s="207"/>
      <c r="EKV13" s="205"/>
      <c r="EKW13" s="205"/>
      <c r="EKX13" s="207"/>
      <c r="ELD13" s="205"/>
      <c r="ELE13" s="205"/>
      <c r="ELF13" s="207"/>
      <c r="ELL13" s="205"/>
      <c r="ELM13" s="205"/>
      <c r="ELN13" s="207"/>
      <c r="ELT13" s="205"/>
      <c r="ELU13" s="205"/>
      <c r="ELV13" s="207"/>
      <c r="EMB13" s="205"/>
      <c r="EMC13" s="205"/>
      <c r="EMD13" s="207"/>
      <c r="EMJ13" s="205"/>
      <c r="EMK13" s="205"/>
      <c r="EML13" s="207"/>
      <c r="EMR13" s="205"/>
      <c r="EMS13" s="205"/>
      <c r="EMT13" s="207"/>
      <c r="EMZ13" s="205"/>
      <c r="ENA13" s="205"/>
      <c r="ENB13" s="207"/>
      <c r="ENH13" s="205"/>
      <c r="ENI13" s="205"/>
      <c r="ENJ13" s="207"/>
      <c r="ENP13" s="205"/>
      <c r="ENQ13" s="205"/>
      <c r="ENR13" s="207"/>
      <c r="ENX13" s="205"/>
      <c r="ENY13" s="205"/>
      <c r="ENZ13" s="207"/>
      <c r="EOF13" s="205"/>
      <c r="EOG13" s="205"/>
      <c r="EOH13" s="207"/>
      <c r="EON13" s="205"/>
      <c r="EOO13" s="205"/>
      <c r="EOP13" s="207"/>
      <c r="EOV13" s="205"/>
      <c r="EOW13" s="205"/>
      <c r="EOX13" s="207"/>
      <c r="EPD13" s="205"/>
      <c r="EPE13" s="205"/>
      <c r="EPF13" s="207"/>
      <c r="EPL13" s="205"/>
      <c r="EPM13" s="205"/>
      <c r="EPN13" s="207"/>
      <c r="EPT13" s="205"/>
      <c r="EPU13" s="205"/>
      <c r="EPV13" s="207"/>
      <c r="EQB13" s="205"/>
      <c r="EQC13" s="205"/>
      <c r="EQD13" s="207"/>
      <c r="EQJ13" s="205"/>
      <c r="EQK13" s="205"/>
      <c r="EQL13" s="207"/>
      <c r="EQR13" s="205"/>
      <c r="EQS13" s="205"/>
      <c r="EQT13" s="207"/>
      <c r="EQZ13" s="205"/>
      <c r="ERA13" s="205"/>
      <c r="ERB13" s="207"/>
      <c r="ERH13" s="205"/>
      <c r="ERI13" s="205"/>
      <c r="ERJ13" s="207"/>
      <c r="ERP13" s="205"/>
      <c r="ERQ13" s="205"/>
      <c r="ERR13" s="207"/>
      <c r="ERX13" s="205"/>
      <c r="ERY13" s="205"/>
      <c r="ERZ13" s="207"/>
      <c r="ESF13" s="205"/>
      <c r="ESG13" s="205"/>
      <c r="ESH13" s="207"/>
      <c r="ESN13" s="205"/>
      <c r="ESO13" s="205"/>
      <c r="ESP13" s="207"/>
      <c r="ESV13" s="205"/>
      <c r="ESW13" s="205"/>
      <c r="ESX13" s="207"/>
      <c r="ETD13" s="205"/>
      <c r="ETE13" s="205"/>
      <c r="ETF13" s="207"/>
      <c r="ETL13" s="205"/>
      <c r="ETM13" s="205"/>
      <c r="ETN13" s="207"/>
      <c r="ETT13" s="205"/>
      <c r="ETU13" s="205"/>
      <c r="ETV13" s="207"/>
      <c r="EUB13" s="205"/>
      <c r="EUC13" s="205"/>
      <c r="EUD13" s="207"/>
      <c r="EUJ13" s="205"/>
      <c r="EUK13" s="205"/>
      <c r="EUL13" s="207"/>
      <c r="EUR13" s="205"/>
      <c r="EUS13" s="205"/>
      <c r="EUT13" s="207"/>
      <c r="EUZ13" s="205"/>
      <c r="EVA13" s="205"/>
      <c r="EVB13" s="207"/>
      <c r="EVH13" s="205"/>
      <c r="EVI13" s="205"/>
      <c r="EVJ13" s="207"/>
      <c r="EVP13" s="205"/>
      <c r="EVQ13" s="205"/>
      <c r="EVR13" s="207"/>
      <c r="EVX13" s="205"/>
      <c r="EVY13" s="205"/>
      <c r="EVZ13" s="207"/>
      <c r="EWF13" s="205"/>
      <c r="EWG13" s="205"/>
      <c r="EWH13" s="207"/>
      <c r="EWN13" s="205"/>
      <c r="EWO13" s="205"/>
      <c r="EWP13" s="207"/>
      <c r="EWV13" s="205"/>
      <c r="EWW13" s="205"/>
      <c r="EWX13" s="207"/>
      <c r="EXD13" s="205"/>
      <c r="EXE13" s="205"/>
      <c r="EXF13" s="207"/>
      <c r="EXL13" s="205"/>
      <c r="EXM13" s="205"/>
      <c r="EXN13" s="207"/>
      <c r="EXT13" s="205"/>
      <c r="EXU13" s="205"/>
      <c r="EXV13" s="207"/>
      <c r="EYB13" s="205"/>
      <c r="EYC13" s="205"/>
      <c r="EYD13" s="207"/>
      <c r="EYJ13" s="205"/>
      <c r="EYK13" s="205"/>
      <c r="EYL13" s="207"/>
      <c r="EYR13" s="205"/>
      <c r="EYS13" s="205"/>
      <c r="EYT13" s="207"/>
      <c r="EYZ13" s="205"/>
      <c r="EZA13" s="205"/>
      <c r="EZB13" s="207"/>
      <c r="EZH13" s="205"/>
      <c r="EZI13" s="205"/>
      <c r="EZJ13" s="207"/>
      <c r="EZP13" s="205"/>
      <c r="EZQ13" s="205"/>
      <c r="EZR13" s="207"/>
      <c r="EZX13" s="205"/>
      <c r="EZY13" s="205"/>
      <c r="EZZ13" s="207"/>
      <c r="FAF13" s="205"/>
      <c r="FAG13" s="205"/>
      <c r="FAH13" s="207"/>
      <c r="FAN13" s="205"/>
      <c r="FAO13" s="205"/>
      <c r="FAP13" s="207"/>
      <c r="FAV13" s="205"/>
      <c r="FAW13" s="205"/>
      <c r="FAX13" s="207"/>
      <c r="FBD13" s="205"/>
      <c r="FBE13" s="205"/>
      <c r="FBF13" s="207"/>
      <c r="FBL13" s="205"/>
      <c r="FBM13" s="205"/>
      <c r="FBN13" s="207"/>
      <c r="FBT13" s="205"/>
      <c r="FBU13" s="205"/>
      <c r="FBV13" s="207"/>
      <c r="FCB13" s="205"/>
      <c r="FCC13" s="205"/>
      <c r="FCD13" s="207"/>
      <c r="FCJ13" s="205"/>
      <c r="FCK13" s="205"/>
      <c r="FCL13" s="207"/>
      <c r="FCR13" s="205"/>
      <c r="FCS13" s="205"/>
      <c r="FCT13" s="207"/>
      <c r="FCZ13" s="205"/>
      <c r="FDA13" s="205"/>
      <c r="FDB13" s="207"/>
      <c r="FDH13" s="205"/>
      <c r="FDI13" s="205"/>
      <c r="FDJ13" s="207"/>
      <c r="FDP13" s="205"/>
      <c r="FDQ13" s="205"/>
      <c r="FDR13" s="207"/>
      <c r="FDX13" s="205"/>
      <c r="FDY13" s="205"/>
      <c r="FDZ13" s="207"/>
      <c r="FEF13" s="205"/>
      <c r="FEG13" s="205"/>
      <c r="FEH13" s="207"/>
      <c r="FEN13" s="205"/>
      <c r="FEO13" s="205"/>
      <c r="FEP13" s="207"/>
      <c r="FEV13" s="205"/>
      <c r="FEW13" s="205"/>
      <c r="FEX13" s="207"/>
      <c r="FFD13" s="205"/>
      <c r="FFE13" s="205"/>
      <c r="FFF13" s="207"/>
      <c r="FFL13" s="205"/>
      <c r="FFM13" s="205"/>
      <c r="FFN13" s="207"/>
      <c r="FFT13" s="205"/>
      <c r="FFU13" s="205"/>
      <c r="FFV13" s="207"/>
      <c r="FGB13" s="205"/>
      <c r="FGC13" s="205"/>
      <c r="FGD13" s="207"/>
      <c r="FGJ13" s="205"/>
      <c r="FGK13" s="205"/>
      <c r="FGL13" s="207"/>
      <c r="FGR13" s="205"/>
      <c r="FGS13" s="205"/>
      <c r="FGT13" s="207"/>
      <c r="FGZ13" s="205"/>
      <c r="FHA13" s="205"/>
      <c r="FHB13" s="207"/>
      <c r="FHH13" s="205"/>
      <c r="FHI13" s="205"/>
      <c r="FHJ13" s="207"/>
      <c r="FHP13" s="205"/>
      <c r="FHQ13" s="205"/>
      <c r="FHR13" s="207"/>
      <c r="FHX13" s="205"/>
      <c r="FHY13" s="205"/>
      <c r="FHZ13" s="207"/>
      <c r="FIF13" s="205"/>
      <c r="FIG13" s="205"/>
      <c r="FIH13" s="207"/>
      <c r="FIN13" s="205"/>
      <c r="FIO13" s="205"/>
      <c r="FIP13" s="207"/>
      <c r="FIV13" s="205"/>
      <c r="FIW13" s="205"/>
      <c r="FIX13" s="207"/>
      <c r="FJD13" s="205"/>
      <c r="FJE13" s="205"/>
      <c r="FJF13" s="207"/>
      <c r="FJL13" s="205"/>
      <c r="FJM13" s="205"/>
      <c r="FJN13" s="207"/>
      <c r="FJT13" s="205"/>
      <c r="FJU13" s="205"/>
      <c r="FJV13" s="207"/>
      <c r="FKB13" s="205"/>
      <c r="FKC13" s="205"/>
      <c r="FKD13" s="207"/>
      <c r="FKJ13" s="205"/>
      <c r="FKK13" s="205"/>
      <c r="FKL13" s="207"/>
      <c r="FKR13" s="205"/>
      <c r="FKS13" s="205"/>
      <c r="FKT13" s="207"/>
      <c r="FKZ13" s="205"/>
      <c r="FLA13" s="205"/>
      <c r="FLB13" s="207"/>
      <c r="FLH13" s="205"/>
      <c r="FLI13" s="205"/>
      <c r="FLJ13" s="207"/>
      <c r="FLP13" s="205"/>
      <c r="FLQ13" s="205"/>
      <c r="FLR13" s="207"/>
      <c r="FLX13" s="205"/>
      <c r="FLY13" s="205"/>
      <c r="FLZ13" s="207"/>
      <c r="FMF13" s="205"/>
      <c r="FMG13" s="205"/>
      <c r="FMH13" s="207"/>
      <c r="FMN13" s="205"/>
      <c r="FMO13" s="205"/>
      <c r="FMP13" s="207"/>
      <c r="FMV13" s="205"/>
      <c r="FMW13" s="205"/>
      <c r="FMX13" s="207"/>
      <c r="FND13" s="205"/>
      <c r="FNE13" s="205"/>
      <c r="FNF13" s="207"/>
      <c r="FNL13" s="205"/>
      <c r="FNM13" s="205"/>
      <c r="FNN13" s="207"/>
      <c r="FNT13" s="205"/>
      <c r="FNU13" s="205"/>
      <c r="FNV13" s="207"/>
      <c r="FOB13" s="205"/>
      <c r="FOC13" s="205"/>
      <c r="FOD13" s="207"/>
      <c r="FOJ13" s="205"/>
      <c r="FOK13" s="205"/>
      <c r="FOL13" s="207"/>
      <c r="FOR13" s="205"/>
      <c r="FOS13" s="205"/>
      <c r="FOT13" s="207"/>
      <c r="FOZ13" s="205"/>
      <c r="FPA13" s="205"/>
      <c r="FPB13" s="207"/>
      <c r="FPH13" s="205"/>
      <c r="FPI13" s="205"/>
      <c r="FPJ13" s="207"/>
      <c r="FPP13" s="205"/>
      <c r="FPQ13" s="205"/>
      <c r="FPR13" s="207"/>
      <c r="FPX13" s="205"/>
      <c r="FPY13" s="205"/>
      <c r="FPZ13" s="207"/>
      <c r="FQF13" s="205"/>
      <c r="FQG13" s="205"/>
      <c r="FQH13" s="207"/>
      <c r="FQN13" s="205"/>
      <c r="FQO13" s="205"/>
      <c r="FQP13" s="207"/>
      <c r="FQV13" s="205"/>
      <c r="FQW13" s="205"/>
      <c r="FQX13" s="207"/>
      <c r="FRD13" s="205"/>
      <c r="FRE13" s="205"/>
      <c r="FRF13" s="207"/>
      <c r="FRL13" s="205"/>
      <c r="FRM13" s="205"/>
      <c r="FRN13" s="207"/>
      <c r="FRT13" s="205"/>
      <c r="FRU13" s="205"/>
      <c r="FRV13" s="207"/>
      <c r="FSB13" s="205"/>
      <c r="FSC13" s="205"/>
      <c r="FSD13" s="207"/>
      <c r="FSJ13" s="205"/>
      <c r="FSK13" s="205"/>
      <c r="FSL13" s="207"/>
      <c r="FSR13" s="205"/>
      <c r="FSS13" s="205"/>
      <c r="FST13" s="207"/>
      <c r="FSZ13" s="205"/>
      <c r="FTA13" s="205"/>
      <c r="FTB13" s="207"/>
      <c r="FTH13" s="205"/>
      <c r="FTI13" s="205"/>
      <c r="FTJ13" s="207"/>
      <c r="FTP13" s="205"/>
      <c r="FTQ13" s="205"/>
      <c r="FTR13" s="207"/>
      <c r="FTX13" s="205"/>
      <c r="FTY13" s="205"/>
      <c r="FTZ13" s="207"/>
      <c r="FUF13" s="205"/>
      <c r="FUG13" s="205"/>
      <c r="FUH13" s="207"/>
      <c r="FUN13" s="205"/>
      <c r="FUO13" s="205"/>
      <c r="FUP13" s="207"/>
      <c r="FUV13" s="205"/>
      <c r="FUW13" s="205"/>
      <c r="FUX13" s="207"/>
      <c r="FVD13" s="205"/>
      <c r="FVE13" s="205"/>
      <c r="FVF13" s="207"/>
      <c r="FVL13" s="205"/>
      <c r="FVM13" s="205"/>
      <c r="FVN13" s="207"/>
      <c r="FVT13" s="205"/>
      <c r="FVU13" s="205"/>
      <c r="FVV13" s="207"/>
      <c r="FWB13" s="205"/>
      <c r="FWC13" s="205"/>
      <c r="FWD13" s="207"/>
      <c r="FWJ13" s="205"/>
      <c r="FWK13" s="205"/>
      <c r="FWL13" s="207"/>
      <c r="FWR13" s="205"/>
      <c r="FWS13" s="205"/>
      <c r="FWT13" s="207"/>
      <c r="FWZ13" s="205"/>
      <c r="FXA13" s="205"/>
      <c r="FXB13" s="207"/>
      <c r="FXH13" s="205"/>
      <c r="FXI13" s="205"/>
      <c r="FXJ13" s="207"/>
      <c r="FXP13" s="205"/>
      <c r="FXQ13" s="205"/>
      <c r="FXR13" s="207"/>
      <c r="FXX13" s="205"/>
      <c r="FXY13" s="205"/>
      <c r="FXZ13" s="207"/>
      <c r="FYF13" s="205"/>
      <c r="FYG13" s="205"/>
      <c r="FYH13" s="207"/>
      <c r="FYN13" s="205"/>
      <c r="FYO13" s="205"/>
      <c r="FYP13" s="207"/>
      <c r="FYV13" s="205"/>
      <c r="FYW13" s="205"/>
      <c r="FYX13" s="207"/>
      <c r="FZD13" s="205"/>
      <c r="FZE13" s="205"/>
      <c r="FZF13" s="207"/>
      <c r="FZL13" s="205"/>
      <c r="FZM13" s="205"/>
      <c r="FZN13" s="207"/>
      <c r="FZT13" s="205"/>
      <c r="FZU13" s="205"/>
      <c r="FZV13" s="207"/>
      <c r="GAB13" s="205"/>
      <c r="GAC13" s="205"/>
      <c r="GAD13" s="207"/>
      <c r="GAJ13" s="205"/>
      <c r="GAK13" s="205"/>
      <c r="GAL13" s="207"/>
      <c r="GAR13" s="205"/>
      <c r="GAS13" s="205"/>
      <c r="GAT13" s="207"/>
      <c r="GAZ13" s="205"/>
      <c r="GBA13" s="205"/>
      <c r="GBB13" s="207"/>
      <c r="GBH13" s="205"/>
      <c r="GBI13" s="205"/>
      <c r="GBJ13" s="207"/>
      <c r="GBP13" s="205"/>
      <c r="GBQ13" s="205"/>
      <c r="GBR13" s="207"/>
      <c r="GBX13" s="205"/>
      <c r="GBY13" s="205"/>
      <c r="GBZ13" s="207"/>
      <c r="GCF13" s="205"/>
      <c r="GCG13" s="205"/>
      <c r="GCH13" s="207"/>
      <c r="GCN13" s="205"/>
      <c r="GCO13" s="205"/>
      <c r="GCP13" s="207"/>
      <c r="GCV13" s="205"/>
      <c r="GCW13" s="205"/>
      <c r="GCX13" s="207"/>
      <c r="GDD13" s="205"/>
      <c r="GDE13" s="205"/>
      <c r="GDF13" s="207"/>
      <c r="GDL13" s="205"/>
      <c r="GDM13" s="205"/>
      <c r="GDN13" s="207"/>
      <c r="GDT13" s="205"/>
      <c r="GDU13" s="205"/>
      <c r="GDV13" s="207"/>
      <c r="GEB13" s="205"/>
      <c r="GEC13" s="205"/>
      <c r="GED13" s="207"/>
      <c r="GEJ13" s="205"/>
      <c r="GEK13" s="205"/>
      <c r="GEL13" s="207"/>
      <c r="GER13" s="205"/>
      <c r="GES13" s="205"/>
      <c r="GET13" s="207"/>
      <c r="GEZ13" s="205"/>
      <c r="GFA13" s="205"/>
      <c r="GFB13" s="207"/>
      <c r="GFH13" s="205"/>
      <c r="GFI13" s="205"/>
      <c r="GFJ13" s="207"/>
      <c r="GFP13" s="205"/>
      <c r="GFQ13" s="205"/>
      <c r="GFR13" s="207"/>
      <c r="GFX13" s="205"/>
      <c r="GFY13" s="205"/>
      <c r="GFZ13" s="207"/>
      <c r="GGF13" s="205"/>
      <c r="GGG13" s="205"/>
      <c r="GGH13" s="207"/>
      <c r="GGN13" s="205"/>
      <c r="GGO13" s="205"/>
      <c r="GGP13" s="207"/>
      <c r="GGV13" s="205"/>
      <c r="GGW13" s="205"/>
      <c r="GGX13" s="207"/>
      <c r="GHD13" s="205"/>
      <c r="GHE13" s="205"/>
      <c r="GHF13" s="207"/>
      <c r="GHL13" s="205"/>
      <c r="GHM13" s="205"/>
      <c r="GHN13" s="207"/>
      <c r="GHT13" s="205"/>
      <c r="GHU13" s="205"/>
      <c r="GHV13" s="207"/>
      <c r="GIB13" s="205"/>
      <c r="GIC13" s="205"/>
      <c r="GID13" s="207"/>
      <c r="GIJ13" s="205"/>
      <c r="GIK13" s="205"/>
      <c r="GIL13" s="207"/>
      <c r="GIR13" s="205"/>
      <c r="GIS13" s="205"/>
      <c r="GIT13" s="207"/>
      <c r="GIZ13" s="205"/>
      <c r="GJA13" s="205"/>
      <c r="GJB13" s="207"/>
      <c r="GJH13" s="205"/>
      <c r="GJI13" s="205"/>
      <c r="GJJ13" s="207"/>
      <c r="GJP13" s="205"/>
      <c r="GJQ13" s="205"/>
      <c r="GJR13" s="207"/>
      <c r="GJX13" s="205"/>
      <c r="GJY13" s="205"/>
      <c r="GJZ13" s="207"/>
      <c r="GKF13" s="205"/>
      <c r="GKG13" s="205"/>
      <c r="GKH13" s="207"/>
      <c r="GKN13" s="205"/>
      <c r="GKO13" s="205"/>
      <c r="GKP13" s="207"/>
      <c r="GKV13" s="205"/>
      <c r="GKW13" s="205"/>
      <c r="GKX13" s="207"/>
      <c r="GLD13" s="205"/>
      <c r="GLE13" s="205"/>
      <c r="GLF13" s="207"/>
      <c r="GLL13" s="205"/>
      <c r="GLM13" s="205"/>
      <c r="GLN13" s="207"/>
      <c r="GLT13" s="205"/>
      <c r="GLU13" s="205"/>
      <c r="GLV13" s="207"/>
      <c r="GMB13" s="205"/>
      <c r="GMC13" s="205"/>
      <c r="GMD13" s="207"/>
      <c r="GMJ13" s="205"/>
      <c r="GMK13" s="205"/>
      <c r="GML13" s="207"/>
      <c r="GMR13" s="205"/>
      <c r="GMS13" s="205"/>
      <c r="GMT13" s="207"/>
      <c r="GMZ13" s="205"/>
      <c r="GNA13" s="205"/>
      <c r="GNB13" s="207"/>
      <c r="GNH13" s="205"/>
      <c r="GNI13" s="205"/>
      <c r="GNJ13" s="207"/>
      <c r="GNP13" s="205"/>
      <c r="GNQ13" s="205"/>
      <c r="GNR13" s="207"/>
      <c r="GNX13" s="205"/>
      <c r="GNY13" s="205"/>
      <c r="GNZ13" s="207"/>
      <c r="GOF13" s="205"/>
      <c r="GOG13" s="205"/>
      <c r="GOH13" s="207"/>
      <c r="GON13" s="205"/>
      <c r="GOO13" s="205"/>
      <c r="GOP13" s="207"/>
      <c r="GOV13" s="205"/>
      <c r="GOW13" s="205"/>
      <c r="GOX13" s="207"/>
      <c r="GPD13" s="205"/>
      <c r="GPE13" s="205"/>
      <c r="GPF13" s="207"/>
      <c r="GPL13" s="205"/>
      <c r="GPM13" s="205"/>
      <c r="GPN13" s="207"/>
      <c r="GPT13" s="205"/>
      <c r="GPU13" s="205"/>
      <c r="GPV13" s="207"/>
      <c r="GQB13" s="205"/>
      <c r="GQC13" s="205"/>
      <c r="GQD13" s="207"/>
      <c r="GQJ13" s="205"/>
      <c r="GQK13" s="205"/>
      <c r="GQL13" s="207"/>
      <c r="GQR13" s="205"/>
      <c r="GQS13" s="205"/>
      <c r="GQT13" s="207"/>
      <c r="GQZ13" s="205"/>
      <c r="GRA13" s="205"/>
      <c r="GRB13" s="207"/>
      <c r="GRH13" s="205"/>
      <c r="GRI13" s="205"/>
      <c r="GRJ13" s="207"/>
      <c r="GRP13" s="205"/>
      <c r="GRQ13" s="205"/>
      <c r="GRR13" s="207"/>
      <c r="GRX13" s="205"/>
      <c r="GRY13" s="205"/>
      <c r="GRZ13" s="207"/>
      <c r="GSF13" s="205"/>
      <c r="GSG13" s="205"/>
      <c r="GSH13" s="207"/>
      <c r="GSN13" s="205"/>
      <c r="GSO13" s="205"/>
      <c r="GSP13" s="207"/>
      <c r="GSV13" s="205"/>
      <c r="GSW13" s="205"/>
      <c r="GSX13" s="207"/>
      <c r="GTD13" s="205"/>
      <c r="GTE13" s="205"/>
      <c r="GTF13" s="207"/>
      <c r="GTL13" s="205"/>
      <c r="GTM13" s="205"/>
      <c r="GTN13" s="207"/>
      <c r="GTT13" s="205"/>
      <c r="GTU13" s="205"/>
      <c r="GTV13" s="207"/>
      <c r="GUB13" s="205"/>
      <c r="GUC13" s="205"/>
      <c r="GUD13" s="207"/>
      <c r="GUJ13" s="205"/>
      <c r="GUK13" s="205"/>
      <c r="GUL13" s="207"/>
      <c r="GUR13" s="205"/>
      <c r="GUS13" s="205"/>
      <c r="GUT13" s="207"/>
      <c r="GUZ13" s="205"/>
      <c r="GVA13" s="205"/>
      <c r="GVB13" s="207"/>
      <c r="GVH13" s="205"/>
      <c r="GVI13" s="205"/>
      <c r="GVJ13" s="207"/>
      <c r="GVP13" s="205"/>
      <c r="GVQ13" s="205"/>
      <c r="GVR13" s="207"/>
      <c r="GVX13" s="205"/>
      <c r="GVY13" s="205"/>
      <c r="GVZ13" s="207"/>
      <c r="GWF13" s="205"/>
      <c r="GWG13" s="205"/>
      <c r="GWH13" s="207"/>
      <c r="GWN13" s="205"/>
      <c r="GWO13" s="205"/>
      <c r="GWP13" s="207"/>
      <c r="GWV13" s="205"/>
      <c r="GWW13" s="205"/>
      <c r="GWX13" s="207"/>
      <c r="GXD13" s="205"/>
      <c r="GXE13" s="205"/>
      <c r="GXF13" s="207"/>
      <c r="GXL13" s="205"/>
      <c r="GXM13" s="205"/>
      <c r="GXN13" s="207"/>
      <c r="GXT13" s="205"/>
      <c r="GXU13" s="205"/>
      <c r="GXV13" s="207"/>
      <c r="GYB13" s="205"/>
      <c r="GYC13" s="205"/>
      <c r="GYD13" s="207"/>
      <c r="GYJ13" s="205"/>
      <c r="GYK13" s="205"/>
      <c r="GYL13" s="207"/>
      <c r="GYR13" s="205"/>
      <c r="GYS13" s="205"/>
      <c r="GYT13" s="207"/>
      <c r="GYZ13" s="205"/>
      <c r="GZA13" s="205"/>
      <c r="GZB13" s="207"/>
      <c r="GZH13" s="205"/>
      <c r="GZI13" s="205"/>
      <c r="GZJ13" s="207"/>
      <c r="GZP13" s="205"/>
      <c r="GZQ13" s="205"/>
      <c r="GZR13" s="207"/>
      <c r="GZX13" s="205"/>
      <c r="GZY13" s="205"/>
      <c r="GZZ13" s="207"/>
      <c r="HAF13" s="205"/>
      <c r="HAG13" s="205"/>
      <c r="HAH13" s="207"/>
      <c r="HAN13" s="205"/>
      <c r="HAO13" s="205"/>
      <c r="HAP13" s="207"/>
      <c r="HAV13" s="205"/>
      <c r="HAW13" s="205"/>
      <c r="HAX13" s="207"/>
      <c r="HBD13" s="205"/>
      <c r="HBE13" s="205"/>
      <c r="HBF13" s="207"/>
      <c r="HBL13" s="205"/>
      <c r="HBM13" s="205"/>
      <c r="HBN13" s="207"/>
      <c r="HBT13" s="205"/>
      <c r="HBU13" s="205"/>
      <c r="HBV13" s="207"/>
      <c r="HCB13" s="205"/>
      <c r="HCC13" s="205"/>
      <c r="HCD13" s="207"/>
      <c r="HCJ13" s="205"/>
      <c r="HCK13" s="205"/>
      <c r="HCL13" s="207"/>
      <c r="HCR13" s="205"/>
      <c r="HCS13" s="205"/>
      <c r="HCT13" s="207"/>
      <c r="HCZ13" s="205"/>
      <c r="HDA13" s="205"/>
      <c r="HDB13" s="207"/>
      <c r="HDH13" s="205"/>
      <c r="HDI13" s="205"/>
      <c r="HDJ13" s="207"/>
      <c r="HDP13" s="205"/>
      <c r="HDQ13" s="205"/>
      <c r="HDR13" s="207"/>
      <c r="HDX13" s="205"/>
      <c r="HDY13" s="205"/>
      <c r="HDZ13" s="207"/>
      <c r="HEF13" s="205"/>
      <c r="HEG13" s="205"/>
      <c r="HEH13" s="207"/>
      <c r="HEN13" s="205"/>
      <c r="HEO13" s="205"/>
      <c r="HEP13" s="207"/>
      <c r="HEV13" s="205"/>
      <c r="HEW13" s="205"/>
      <c r="HEX13" s="207"/>
      <c r="HFD13" s="205"/>
      <c r="HFE13" s="205"/>
      <c r="HFF13" s="207"/>
      <c r="HFL13" s="205"/>
      <c r="HFM13" s="205"/>
      <c r="HFN13" s="207"/>
      <c r="HFT13" s="205"/>
      <c r="HFU13" s="205"/>
      <c r="HFV13" s="207"/>
      <c r="HGB13" s="205"/>
      <c r="HGC13" s="205"/>
      <c r="HGD13" s="207"/>
      <c r="HGJ13" s="205"/>
      <c r="HGK13" s="205"/>
      <c r="HGL13" s="207"/>
      <c r="HGR13" s="205"/>
      <c r="HGS13" s="205"/>
      <c r="HGT13" s="207"/>
      <c r="HGZ13" s="205"/>
      <c r="HHA13" s="205"/>
      <c r="HHB13" s="207"/>
      <c r="HHH13" s="205"/>
      <c r="HHI13" s="205"/>
      <c r="HHJ13" s="207"/>
      <c r="HHP13" s="205"/>
      <c r="HHQ13" s="205"/>
      <c r="HHR13" s="207"/>
      <c r="HHX13" s="205"/>
      <c r="HHY13" s="205"/>
      <c r="HHZ13" s="207"/>
      <c r="HIF13" s="205"/>
      <c r="HIG13" s="205"/>
      <c r="HIH13" s="207"/>
      <c r="HIN13" s="205"/>
      <c r="HIO13" s="205"/>
      <c r="HIP13" s="207"/>
      <c r="HIV13" s="205"/>
      <c r="HIW13" s="205"/>
      <c r="HIX13" s="207"/>
      <c r="HJD13" s="205"/>
      <c r="HJE13" s="205"/>
      <c r="HJF13" s="207"/>
      <c r="HJL13" s="205"/>
      <c r="HJM13" s="205"/>
      <c r="HJN13" s="207"/>
      <c r="HJT13" s="205"/>
      <c r="HJU13" s="205"/>
      <c r="HJV13" s="207"/>
      <c r="HKB13" s="205"/>
      <c r="HKC13" s="205"/>
      <c r="HKD13" s="207"/>
      <c r="HKJ13" s="205"/>
      <c r="HKK13" s="205"/>
      <c r="HKL13" s="207"/>
      <c r="HKR13" s="205"/>
      <c r="HKS13" s="205"/>
      <c r="HKT13" s="207"/>
      <c r="HKZ13" s="205"/>
      <c r="HLA13" s="205"/>
      <c r="HLB13" s="207"/>
      <c r="HLH13" s="205"/>
      <c r="HLI13" s="205"/>
      <c r="HLJ13" s="207"/>
      <c r="HLP13" s="205"/>
      <c r="HLQ13" s="205"/>
      <c r="HLR13" s="207"/>
      <c r="HLX13" s="205"/>
      <c r="HLY13" s="205"/>
      <c r="HLZ13" s="207"/>
      <c r="HMF13" s="205"/>
      <c r="HMG13" s="205"/>
      <c r="HMH13" s="207"/>
      <c r="HMN13" s="205"/>
      <c r="HMO13" s="205"/>
      <c r="HMP13" s="207"/>
      <c r="HMV13" s="205"/>
      <c r="HMW13" s="205"/>
      <c r="HMX13" s="207"/>
      <c r="HND13" s="205"/>
      <c r="HNE13" s="205"/>
      <c r="HNF13" s="207"/>
      <c r="HNL13" s="205"/>
      <c r="HNM13" s="205"/>
      <c r="HNN13" s="207"/>
      <c r="HNT13" s="205"/>
      <c r="HNU13" s="205"/>
      <c r="HNV13" s="207"/>
      <c r="HOB13" s="205"/>
      <c r="HOC13" s="205"/>
      <c r="HOD13" s="207"/>
      <c r="HOJ13" s="205"/>
      <c r="HOK13" s="205"/>
      <c r="HOL13" s="207"/>
      <c r="HOR13" s="205"/>
      <c r="HOS13" s="205"/>
      <c r="HOT13" s="207"/>
      <c r="HOZ13" s="205"/>
      <c r="HPA13" s="205"/>
      <c r="HPB13" s="207"/>
      <c r="HPH13" s="205"/>
      <c r="HPI13" s="205"/>
      <c r="HPJ13" s="207"/>
      <c r="HPP13" s="205"/>
      <c r="HPQ13" s="205"/>
      <c r="HPR13" s="207"/>
      <c r="HPX13" s="205"/>
      <c r="HPY13" s="205"/>
      <c r="HPZ13" s="207"/>
      <c r="HQF13" s="205"/>
      <c r="HQG13" s="205"/>
      <c r="HQH13" s="207"/>
      <c r="HQN13" s="205"/>
      <c r="HQO13" s="205"/>
      <c r="HQP13" s="207"/>
      <c r="HQV13" s="205"/>
      <c r="HQW13" s="205"/>
      <c r="HQX13" s="207"/>
      <c r="HRD13" s="205"/>
      <c r="HRE13" s="205"/>
      <c r="HRF13" s="207"/>
      <c r="HRL13" s="205"/>
      <c r="HRM13" s="205"/>
      <c r="HRN13" s="207"/>
      <c r="HRT13" s="205"/>
      <c r="HRU13" s="205"/>
      <c r="HRV13" s="207"/>
      <c r="HSB13" s="205"/>
      <c r="HSC13" s="205"/>
      <c r="HSD13" s="207"/>
      <c r="HSJ13" s="205"/>
      <c r="HSK13" s="205"/>
      <c r="HSL13" s="207"/>
      <c r="HSR13" s="205"/>
      <c r="HSS13" s="205"/>
      <c r="HST13" s="207"/>
      <c r="HSZ13" s="205"/>
      <c r="HTA13" s="205"/>
      <c r="HTB13" s="207"/>
      <c r="HTH13" s="205"/>
      <c r="HTI13" s="205"/>
      <c r="HTJ13" s="207"/>
      <c r="HTP13" s="205"/>
      <c r="HTQ13" s="205"/>
      <c r="HTR13" s="207"/>
      <c r="HTX13" s="205"/>
      <c r="HTY13" s="205"/>
      <c r="HTZ13" s="207"/>
      <c r="HUF13" s="205"/>
      <c r="HUG13" s="205"/>
      <c r="HUH13" s="207"/>
      <c r="HUN13" s="205"/>
      <c r="HUO13" s="205"/>
      <c r="HUP13" s="207"/>
      <c r="HUV13" s="205"/>
      <c r="HUW13" s="205"/>
      <c r="HUX13" s="207"/>
      <c r="HVD13" s="205"/>
      <c r="HVE13" s="205"/>
      <c r="HVF13" s="207"/>
      <c r="HVL13" s="205"/>
      <c r="HVM13" s="205"/>
      <c r="HVN13" s="207"/>
      <c r="HVT13" s="205"/>
      <c r="HVU13" s="205"/>
      <c r="HVV13" s="207"/>
      <c r="HWB13" s="205"/>
      <c r="HWC13" s="205"/>
      <c r="HWD13" s="207"/>
      <c r="HWJ13" s="205"/>
      <c r="HWK13" s="205"/>
      <c r="HWL13" s="207"/>
      <c r="HWR13" s="205"/>
      <c r="HWS13" s="205"/>
      <c r="HWT13" s="207"/>
      <c r="HWZ13" s="205"/>
      <c r="HXA13" s="205"/>
      <c r="HXB13" s="207"/>
      <c r="HXH13" s="205"/>
      <c r="HXI13" s="205"/>
      <c r="HXJ13" s="207"/>
      <c r="HXP13" s="205"/>
      <c r="HXQ13" s="205"/>
      <c r="HXR13" s="207"/>
      <c r="HXX13" s="205"/>
      <c r="HXY13" s="205"/>
      <c r="HXZ13" s="207"/>
      <c r="HYF13" s="205"/>
      <c r="HYG13" s="205"/>
      <c r="HYH13" s="207"/>
      <c r="HYN13" s="205"/>
      <c r="HYO13" s="205"/>
      <c r="HYP13" s="207"/>
      <c r="HYV13" s="205"/>
      <c r="HYW13" s="205"/>
      <c r="HYX13" s="207"/>
      <c r="HZD13" s="205"/>
      <c r="HZE13" s="205"/>
      <c r="HZF13" s="207"/>
      <c r="HZL13" s="205"/>
      <c r="HZM13" s="205"/>
      <c r="HZN13" s="207"/>
      <c r="HZT13" s="205"/>
      <c r="HZU13" s="205"/>
      <c r="HZV13" s="207"/>
      <c r="IAB13" s="205"/>
      <c r="IAC13" s="205"/>
      <c r="IAD13" s="207"/>
      <c r="IAJ13" s="205"/>
      <c r="IAK13" s="205"/>
      <c r="IAL13" s="207"/>
      <c r="IAR13" s="205"/>
      <c r="IAS13" s="205"/>
      <c r="IAT13" s="207"/>
      <c r="IAZ13" s="205"/>
      <c r="IBA13" s="205"/>
      <c r="IBB13" s="207"/>
      <c r="IBH13" s="205"/>
      <c r="IBI13" s="205"/>
      <c r="IBJ13" s="207"/>
      <c r="IBP13" s="205"/>
      <c r="IBQ13" s="205"/>
      <c r="IBR13" s="207"/>
      <c r="IBX13" s="205"/>
      <c r="IBY13" s="205"/>
      <c r="IBZ13" s="207"/>
      <c r="ICF13" s="205"/>
      <c r="ICG13" s="205"/>
      <c r="ICH13" s="207"/>
      <c r="ICN13" s="205"/>
      <c r="ICO13" s="205"/>
      <c r="ICP13" s="207"/>
      <c r="ICV13" s="205"/>
      <c r="ICW13" s="205"/>
      <c r="ICX13" s="207"/>
      <c r="IDD13" s="205"/>
      <c r="IDE13" s="205"/>
      <c r="IDF13" s="207"/>
      <c r="IDL13" s="205"/>
      <c r="IDM13" s="205"/>
      <c r="IDN13" s="207"/>
      <c r="IDT13" s="205"/>
      <c r="IDU13" s="205"/>
      <c r="IDV13" s="207"/>
      <c r="IEB13" s="205"/>
      <c r="IEC13" s="205"/>
      <c r="IED13" s="207"/>
      <c r="IEJ13" s="205"/>
      <c r="IEK13" s="205"/>
      <c r="IEL13" s="207"/>
      <c r="IER13" s="205"/>
      <c r="IES13" s="205"/>
      <c r="IET13" s="207"/>
      <c r="IEZ13" s="205"/>
      <c r="IFA13" s="205"/>
      <c r="IFB13" s="207"/>
      <c r="IFH13" s="205"/>
      <c r="IFI13" s="205"/>
      <c r="IFJ13" s="207"/>
      <c r="IFP13" s="205"/>
      <c r="IFQ13" s="205"/>
      <c r="IFR13" s="207"/>
      <c r="IFX13" s="205"/>
      <c r="IFY13" s="205"/>
      <c r="IFZ13" s="207"/>
      <c r="IGF13" s="205"/>
      <c r="IGG13" s="205"/>
      <c r="IGH13" s="207"/>
      <c r="IGN13" s="205"/>
      <c r="IGO13" s="205"/>
      <c r="IGP13" s="207"/>
      <c r="IGV13" s="205"/>
      <c r="IGW13" s="205"/>
      <c r="IGX13" s="207"/>
      <c r="IHD13" s="205"/>
      <c r="IHE13" s="205"/>
      <c r="IHF13" s="207"/>
      <c r="IHL13" s="205"/>
      <c r="IHM13" s="205"/>
      <c r="IHN13" s="207"/>
      <c r="IHT13" s="205"/>
      <c r="IHU13" s="205"/>
      <c r="IHV13" s="207"/>
      <c r="IIB13" s="205"/>
      <c r="IIC13" s="205"/>
      <c r="IID13" s="207"/>
      <c r="IIJ13" s="205"/>
      <c r="IIK13" s="205"/>
      <c r="IIL13" s="207"/>
      <c r="IIR13" s="205"/>
      <c r="IIS13" s="205"/>
      <c r="IIT13" s="207"/>
      <c r="IIZ13" s="205"/>
      <c r="IJA13" s="205"/>
      <c r="IJB13" s="207"/>
      <c r="IJH13" s="205"/>
      <c r="IJI13" s="205"/>
      <c r="IJJ13" s="207"/>
      <c r="IJP13" s="205"/>
      <c r="IJQ13" s="205"/>
      <c r="IJR13" s="207"/>
      <c r="IJX13" s="205"/>
      <c r="IJY13" s="205"/>
      <c r="IJZ13" s="207"/>
      <c r="IKF13" s="205"/>
      <c r="IKG13" s="205"/>
      <c r="IKH13" s="207"/>
      <c r="IKN13" s="205"/>
      <c r="IKO13" s="205"/>
      <c r="IKP13" s="207"/>
      <c r="IKV13" s="205"/>
      <c r="IKW13" s="205"/>
      <c r="IKX13" s="207"/>
      <c r="ILD13" s="205"/>
      <c r="ILE13" s="205"/>
      <c r="ILF13" s="207"/>
      <c r="ILL13" s="205"/>
      <c r="ILM13" s="205"/>
      <c r="ILN13" s="207"/>
      <c r="ILT13" s="205"/>
      <c r="ILU13" s="205"/>
      <c r="ILV13" s="207"/>
      <c r="IMB13" s="205"/>
      <c r="IMC13" s="205"/>
      <c r="IMD13" s="207"/>
      <c r="IMJ13" s="205"/>
      <c r="IMK13" s="205"/>
      <c r="IML13" s="207"/>
      <c r="IMR13" s="205"/>
      <c r="IMS13" s="205"/>
      <c r="IMT13" s="207"/>
      <c r="IMZ13" s="205"/>
      <c r="INA13" s="205"/>
      <c r="INB13" s="207"/>
      <c r="INH13" s="205"/>
      <c r="INI13" s="205"/>
      <c r="INJ13" s="207"/>
      <c r="INP13" s="205"/>
      <c r="INQ13" s="205"/>
      <c r="INR13" s="207"/>
      <c r="INX13" s="205"/>
      <c r="INY13" s="205"/>
      <c r="INZ13" s="207"/>
      <c r="IOF13" s="205"/>
      <c r="IOG13" s="205"/>
      <c r="IOH13" s="207"/>
      <c r="ION13" s="205"/>
      <c r="IOO13" s="205"/>
      <c r="IOP13" s="207"/>
      <c r="IOV13" s="205"/>
      <c r="IOW13" s="205"/>
      <c r="IOX13" s="207"/>
      <c r="IPD13" s="205"/>
      <c r="IPE13" s="205"/>
      <c r="IPF13" s="207"/>
      <c r="IPL13" s="205"/>
      <c r="IPM13" s="205"/>
      <c r="IPN13" s="207"/>
      <c r="IPT13" s="205"/>
      <c r="IPU13" s="205"/>
      <c r="IPV13" s="207"/>
      <c r="IQB13" s="205"/>
      <c r="IQC13" s="205"/>
      <c r="IQD13" s="207"/>
      <c r="IQJ13" s="205"/>
      <c r="IQK13" s="205"/>
      <c r="IQL13" s="207"/>
      <c r="IQR13" s="205"/>
      <c r="IQS13" s="205"/>
      <c r="IQT13" s="207"/>
      <c r="IQZ13" s="205"/>
      <c r="IRA13" s="205"/>
      <c r="IRB13" s="207"/>
      <c r="IRH13" s="205"/>
      <c r="IRI13" s="205"/>
      <c r="IRJ13" s="207"/>
      <c r="IRP13" s="205"/>
      <c r="IRQ13" s="205"/>
      <c r="IRR13" s="207"/>
      <c r="IRX13" s="205"/>
      <c r="IRY13" s="205"/>
      <c r="IRZ13" s="207"/>
      <c r="ISF13" s="205"/>
      <c r="ISG13" s="205"/>
      <c r="ISH13" s="207"/>
      <c r="ISN13" s="205"/>
      <c r="ISO13" s="205"/>
      <c r="ISP13" s="207"/>
      <c r="ISV13" s="205"/>
      <c r="ISW13" s="205"/>
      <c r="ISX13" s="207"/>
      <c r="ITD13" s="205"/>
      <c r="ITE13" s="205"/>
      <c r="ITF13" s="207"/>
      <c r="ITL13" s="205"/>
      <c r="ITM13" s="205"/>
      <c r="ITN13" s="207"/>
      <c r="ITT13" s="205"/>
      <c r="ITU13" s="205"/>
      <c r="ITV13" s="207"/>
      <c r="IUB13" s="205"/>
      <c r="IUC13" s="205"/>
      <c r="IUD13" s="207"/>
      <c r="IUJ13" s="205"/>
      <c r="IUK13" s="205"/>
      <c r="IUL13" s="207"/>
      <c r="IUR13" s="205"/>
      <c r="IUS13" s="205"/>
      <c r="IUT13" s="207"/>
      <c r="IUZ13" s="205"/>
      <c r="IVA13" s="205"/>
      <c r="IVB13" s="207"/>
      <c r="IVH13" s="205"/>
      <c r="IVI13" s="205"/>
      <c r="IVJ13" s="207"/>
      <c r="IVP13" s="205"/>
      <c r="IVQ13" s="205"/>
      <c r="IVR13" s="207"/>
      <c r="IVX13" s="205"/>
      <c r="IVY13" s="205"/>
      <c r="IVZ13" s="207"/>
      <c r="IWF13" s="205"/>
      <c r="IWG13" s="205"/>
      <c r="IWH13" s="207"/>
      <c r="IWN13" s="205"/>
      <c r="IWO13" s="205"/>
      <c r="IWP13" s="207"/>
      <c r="IWV13" s="205"/>
      <c r="IWW13" s="205"/>
      <c r="IWX13" s="207"/>
      <c r="IXD13" s="205"/>
      <c r="IXE13" s="205"/>
      <c r="IXF13" s="207"/>
      <c r="IXL13" s="205"/>
      <c r="IXM13" s="205"/>
      <c r="IXN13" s="207"/>
      <c r="IXT13" s="205"/>
      <c r="IXU13" s="205"/>
      <c r="IXV13" s="207"/>
      <c r="IYB13" s="205"/>
      <c r="IYC13" s="205"/>
      <c r="IYD13" s="207"/>
      <c r="IYJ13" s="205"/>
      <c r="IYK13" s="205"/>
      <c r="IYL13" s="207"/>
      <c r="IYR13" s="205"/>
      <c r="IYS13" s="205"/>
      <c r="IYT13" s="207"/>
      <c r="IYZ13" s="205"/>
      <c r="IZA13" s="205"/>
      <c r="IZB13" s="207"/>
      <c r="IZH13" s="205"/>
      <c r="IZI13" s="205"/>
      <c r="IZJ13" s="207"/>
      <c r="IZP13" s="205"/>
      <c r="IZQ13" s="205"/>
      <c r="IZR13" s="207"/>
      <c r="IZX13" s="205"/>
      <c r="IZY13" s="205"/>
      <c r="IZZ13" s="207"/>
      <c r="JAF13" s="205"/>
      <c r="JAG13" s="205"/>
      <c r="JAH13" s="207"/>
      <c r="JAN13" s="205"/>
      <c r="JAO13" s="205"/>
      <c r="JAP13" s="207"/>
      <c r="JAV13" s="205"/>
      <c r="JAW13" s="205"/>
      <c r="JAX13" s="207"/>
      <c r="JBD13" s="205"/>
      <c r="JBE13" s="205"/>
      <c r="JBF13" s="207"/>
      <c r="JBL13" s="205"/>
      <c r="JBM13" s="205"/>
      <c r="JBN13" s="207"/>
      <c r="JBT13" s="205"/>
      <c r="JBU13" s="205"/>
      <c r="JBV13" s="207"/>
      <c r="JCB13" s="205"/>
      <c r="JCC13" s="205"/>
      <c r="JCD13" s="207"/>
      <c r="JCJ13" s="205"/>
      <c r="JCK13" s="205"/>
      <c r="JCL13" s="207"/>
      <c r="JCR13" s="205"/>
      <c r="JCS13" s="205"/>
      <c r="JCT13" s="207"/>
      <c r="JCZ13" s="205"/>
      <c r="JDA13" s="205"/>
      <c r="JDB13" s="207"/>
      <c r="JDH13" s="205"/>
      <c r="JDI13" s="205"/>
      <c r="JDJ13" s="207"/>
      <c r="JDP13" s="205"/>
      <c r="JDQ13" s="205"/>
      <c r="JDR13" s="207"/>
      <c r="JDX13" s="205"/>
      <c r="JDY13" s="205"/>
      <c r="JDZ13" s="207"/>
      <c r="JEF13" s="205"/>
      <c r="JEG13" s="205"/>
      <c r="JEH13" s="207"/>
      <c r="JEN13" s="205"/>
      <c r="JEO13" s="205"/>
      <c r="JEP13" s="207"/>
      <c r="JEV13" s="205"/>
      <c r="JEW13" s="205"/>
      <c r="JEX13" s="207"/>
      <c r="JFD13" s="205"/>
      <c r="JFE13" s="205"/>
      <c r="JFF13" s="207"/>
      <c r="JFL13" s="205"/>
      <c r="JFM13" s="205"/>
      <c r="JFN13" s="207"/>
      <c r="JFT13" s="205"/>
      <c r="JFU13" s="205"/>
      <c r="JFV13" s="207"/>
      <c r="JGB13" s="205"/>
      <c r="JGC13" s="205"/>
      <c r="JGD13" s="207"/>
      <c r="JGJ13" s="205"/>
      <c r="JGK13" s="205"/>
      <c r="JGL13" s="207"/>
      <c r="JGR13" s="205"/>
      <c r="JGS13" s="205"/>
      <c r="JGT13" s="207"/>
      <c r="JGZ13" s="205"/>
      <c r="JHA13" s="205"/>
      <c r="JHB13" s="207"/>
      <c r="JHH13" s="205"/>
      <c r="JHI13" s="205"/>
      <c r="JHJ13" s="207"/>
      <c r="JHP13" s="205"/>
      <c r="JHQ13" s="205"/>
      <c r="JHR13" s="207"/>
      <c r="JHX13" s="205"/>
      <c r="JHY13" s="205"/>
      <c r="JHZ13" s="207"/>
      <c r="JIF13" s="205"/>
      <c r="JIG13" s="205"/>
      <c r="JIH13" s="207"/>
      <c r="JIN13" s="205"/>
      <c r="JIO13" s="205"/>
      <c r="JIP13" s="207"/>
      <c r="JIV13" s="205"/>
      <c r="JIW13" s="205"/>
      <c r="JIX13" s="207"/>
      <c r="JJD13" s="205"/>
      <c r="JJE13" s="205"/>
      <c r="JJF13" s="207"/>
      <c r="JJL13" s="205"/>
      <c r="JJM13" s="205"/>
      <c r="JJN13" s="207"/>
      <c r="JJT13" s="205"/>
      <c r="JJU13" s="205"/>
      <c r="JJV13" s="207"/>
      <c r="JKB13" s="205"/>
      <c r="JKC13" s="205"/>
      <c r="JKD13" s="207"/>
      <c r="JKJ13" s="205"/>
      <c r="JKK13" s="205"/>
      <c r="JKL13" s="207"/>
      <c r="JKR13" s="205"/>
      <c r="JKS13" s="205"/>
      <c r="JKT13" s="207"/>
      <c r="JKZ13" s="205"/>
      <c r="JLA13" s="205"/>
      <c r="JLB13" s="207"/>
      <c r="JLH13" s="205"/>
      <c r="JLI13" s="205"/>
      <c r="JLJ13" s="207"/>
      <c r="JLP13" s="205"/>
      <c r="JLQ13" s="205"/>
      <c r="JLR13" s="207"/>
      <c r="JLX13" s="205"/>
      <c r="JLY13" s="205"/>
      <c r="JLZ13" s="207"/>
      <c r="JMF13" s="205"/>
      <c r="JMG13" s="205"/>
      <c r="JMH13" s="207"/>
      <c r="JMN13" s="205"/>
      <c r="JMO13" s="205"/>
      <c r="JMP13" s="207"/>
      <c r="JMV13" s="205"/>
      <c r="JMW13" s="205"/>
      <c r="JMX13" s="207"/>
      <c r="JND13" s="205"/>
      <c r="JNE13" s="205"/>
      <c r="JNF13" s="207"/>
      <c r="JNL13" s="205"/>
      <c r="JNM13" s="205"/>
      <c r="JNN13" s="207"/>
      <c r="JNT13" s="205"/>
      <c r="JNU13" s="205"/>
      <c r="JNV13" s="207"/>
      <c r="JOB13" s="205"/>
      <c r="JOC13" s="205"/>
      <c r="JOD13" s="207"/>
      <c r="JOJ13" s="205"/>
      <c r="JOK13" s="205"/>
      <c r="JOL13" s="207"/>
      <c r="JOR13" s="205"/>
      <c r="JOS13" s="205"/>
      <c r="JOT13" s="207"/>
      <c r="JOZ13" s="205"/>
      <c r="JPA13" s="205"/>
      <c r="JPB13" s="207"/>
      <c r="JPH13" s="205"/>
      <c r="JPI13" s="205"/>
      <c r="JPJ13" s="207"/>
      <c r="JPP13" s="205"/>
      <c r="JPQ13" s="205"/>
      <c r="JPR13" s="207"/>
      <c r="JPX13" s="205"/>
      <c r="JPY13" s="205"/>
      <c r="JPZ13" s="207"/>
      <c r="JQF13" s="205"/>
      <c r="JQG13" s="205"/>
      <c r="JQH13" s="207"/>
      <c r="JQN13" s="205"/>
      <c r="JQO13" s="205"/>
      <c r="JQP13" s="207"/>
      <c r="JQV13" s="205"/>
      <c r="JQW13" s="205"/>
      <c r="JQX13" s="207"/>
      <c r="JRD13" s="205"/>
      <c r="JRE13" s="205"/>
      <c r="JRF13" s="207"/>
      <c r="JRL13" s="205"/>
      <c r="JRM13" s="205"/>
      <c r="JRN13" s="207"/>
      <c r="JRT13" s="205"/>
      <c r="JRU13" s="205"/>
      <c r="JRV13" s="207"/>
      <c r="JSB13" s="205"/>
      <c r="JSC13" s="205"/>
      <c r="JSD13" s="207"/>
      <c r="JSJ13" s="205"/>
      <c r="JSK13" s="205"/>
      <c r="JSL13" s="207"/>
      <c r="JSR13" s="205"/>
      <c r="JSS13" s="205"/>
      <c r="JST13" s="207"/>
      <c r="JSZ13" s="205"/>
      <c r="JTA13" s="205"/>
      <c r="JTB13" s="207"/>
      <c r="JTH13" s="205"/>
      <c r="JTI13" s="205"/>
      <c r="JTJ13" s="207"/>
      <c r="JTP13" s="205"/>
      <c r="JTQ13" s="205"/>
      <c r="JTR13" s="207"/>
      <c r="JTX13" s="205"/>
      <c r="JTY13" s="205"/>
      <c r="JTZ13" s="207"/>
      <c r="JUF13" s="205"/>
      <c r="JUG13" s="205"/>
      <c r="JUH13" s="207"/>
      <c r="JUN13" s="205"/>
      <c r="JUO13" s="205"/>
      <c r="JUP13" s="207"/>
      <c r="JUV13" s="205"/>
      <c r="JUW13" s="205"/>
      <c r="JUX13" s="207"/>
      <c r="JVD13" s="205"/>
      <c r="JVE13" s="205"/>
      <c r="JVF13" s="207"/>
      <c r="JVL13" s="205"/>
      <c r="JVM13" s="205"/>
      <c r="JVN13" s="207"/>
      <c r="JVT13" s="205"/>
      <c r="JVU13" s="205"/>
      <c r="JVV13" s="207"/>
      <c r="JWB13" s="205"/>
      <c r="JWC13" s="205"/>
      <c r="JWD13" s="207"/>
      <c r="JWJ13" s="205"/>
      <c r="JWK13" s="205"/>
      <c r="JWL13" s="207"/>
      <c r="JWR13" s="205"/>
      <c r="JWS13" s="205"/>
      <c r="JWT13" s="207"/>
      <c r="JWZ13" s="205"/>
      <c r="JXA13" s="205"/>
      <c r="JXB13" s="207"/>
      <c r="JXH13" s="205"/>
      <c r="JXI13" s="205"/>
      <c r="JXJ13" s="207"/>
      <c r="JXP13" s="205"/>
      <c r="JXQ13" s="205"/>
      <c r="JXR13" s="207"/>
      <c r="JXX13" s="205"/>
      <c r="JXY13" s="205"/>
      <c r="JXZ13" s="207"/>
      <c r="JYF13" s="205"/>
      <c r="JYG13" s="205"/>
      <c r="JYH13" s="207"/>
      <c r="JYN13" s="205"/>
      <c r="JYO13" s="205"/>
      <c r="JYP13" s="207"/>
      <c r="JYV13" s="205"/>
      <c r="JYW13" s="205"/>
      <c r="JYX13" s="207"/>
      <c r="JZD13" s="205"/>
      <c r="JZE13" s="205"/>
      <c r="JZF13" s="207"/>
      <c r="JZL13" s="205"/>
      <c r="JZM13" s="205"/>
      <c r="JZN13" s="207"/>
      <c r="JZT13" s="205"/>
      <c r="JZU13" s="205"/>
      <c r="JZV13" s="207"/>
      <c r="KAB13" s="205"/>
      <c r="KAC13" s="205"/>
      <c r="KAD13" s="207"/>
      <c r="KAJ13" s="205"/>
      <c r="KAK13" s="205"/>
      <c r="KAL13" s="207"/>
      <c r="KAR13" s="205"/>
      <c r="KAS13" s="205"/>
      <c r="KAT13" s="207"/>
      <c r="KAZ13" s="205"/>
      <c r="KBA13" s="205"/>
      <c r="KBB13" s="207"/>
      <c r="KBH13" s="205"/>
      <c r="KBI13" s="205"/>
      <c r="KBJ13" s="207"/>
      <c r="KBP13" s="205"/>
      <c r="KBQ13" s="205"/>
      <c r="KBR13" s="207"/>
      <c r="KBX13" s="205"/>
      <c r="KBY13" s="205"/>
      <c r="KBZ13" s="207"/>
      <c r="KCF13" s="205"/>
      <c r="KCG13" s="205"/>
      <c r="KCH13" s="207"/>
      <c r="KCN13" s="205"/>
      <c r="KCO13" s="205"/>
      <c r="KCP13" s="207"/>
      <c r="KCV13" s="205"/>
      <c r="KCW13" s="205"/>
      <c r="KCX13" s="207"/>
      <c r="KDD13" s="205"/>
      <c r="KDE13" s="205"/>
      <c r="KDF13" s="207"/>
      <c r="KDL13" s="205"/>
      <c r="KDM13" s="205"/>
      <c r="KDN13" s="207"/>
      <c r="KDT13" s="205"/>
      <c r="KDU13" s="205"/>
      <c r="KDV13" s="207"/>
      <c r="KEB13" s="205"/>
      <c r="KEC13" s="205"/>
      <c r="KED13" s="207"/>
      <c r="KEJ13" s="205"/>
      <c r="KEK13" s="205"/>
      <c r="KEL13" s="207"/>
      <c r="KER13" s="205"/>
      <c r="KES13" s="205"/>
      <c r="KET13" s="207"/>
      <c r="KEZ13" s="205"/>
      <c r="KFA13" s="205"/>
      <c r="KFB13" s="207"/>
      <c r="KFH13" s="205"/>
      <c r="KFI13" s="205"/>
      <c r="KFJ13" s="207"/>
      <c r="KFP13" s="205"/>
      <c r="KFQ13" s="205"/>
      <c r="KFR13" s="207"/>
      <c r="KFX13" s="205"/>
      <c r="KFY13" s="205"/>
      <c r="KFZ13" s="207"/>
      <c r="KGF13" s="205"/>
      <c r="KGG13" s="205"/>
      <c r="KGH13" s="207"/>
      <c r="KGN13" s="205"/>
      <c r="KGO13" s="205"/>
      <c r="KGP13" s="207"/>
      <c r="KGV13" s="205"/>
      <c r="KGW13" s="205"/>
      <c r="KGX13" s="207"/>
      <c r="KHD13" s="205"/>
      <c r="KHE13" s="205"/>
      <c r="KHF13" s="207"/>
      <c r="KHL13" s="205"/>
      <c r="KHM13" s="205"/>
      <c r="KHN13" s="207"/>
      <c r="KHT13" s="205"/>
      <c r="KHU13" s="205"/>
      <c r="KHV13" s="207"/>
      <c r="KIB13" s="205"/>
      <c r="KIC13" s="205"/>
      <c r="KID13" s="207"/>
      <c r="KIJ13" s="205"/>
      <c r="KIK13" s="205"/>
      <c r="KIL13" s="207"/>
      <c r="KIR13" s="205"/>
      <c r="KIS13" s="205"/>
      <c r="KIT13" s="207"/>
      <c r="KIZ13" s="205"/>
      <c r="KJA13" s="205"/>
      <c r="KJB13" s="207"/>
      <c r="KJH13" s="205"/>
      <c r="KJI13" s="205"/>
      <c r="KJJ13" s="207"/>
      <c r="KJP13" s="205"/>
      <c r="KJQ13" s="205"/>
      <c r="KJR13" s="207"/>
      <c r="KJX13" s="205"/>
      <c r="KJY13" s="205"/>
      <c r="KJZ13" s="207"/>
      <c r="KKF13" s="205"/>
      <c r="KKG13" s="205"/>
      <c r="KKH13" s="207"/>
      <c r="KKN13" s="205"/>
      <c r="KKO13" s="205"/>
      <c r="KKP13" s="207"/>
      <c r="KKV13" s="205"/>
      <c r="KKW13" s="205"/>
      <c r="KKX13" s="207"/>
      <c r="KLD13" s="205"/>
      <c r="KLE13" s="205"/>
      <c r="KLF13" s="207"/>
      <c r="KLL13" s="205"/>
      <c r="KLM13" s="205"/>
      <c r="KLN13" s="207"/>
      <c r="KLT13" s="205"/>
      <c r="KLU13" s="205"/>
      <c r="KLV13" s="207"/>
      <c r="KMB13" s="205"/>
      <c r="KMC13" s="205"/>
      <c r="KMD13" s="207"/>
      <c r="KMJ13" s="205"/>
      <c r="KMK13" s="205"/>
      <c r="KML13" s="207"/>
      <c r="KMR13" s="205"/>
      <c r="KMS13" s="205"/>
      <c r="KMT13" s="207"/>
      <c r="KMZ13" s="205"/>
      <c r="KNA13" s="205"/>
      <c r="KNB13" s="207"/>
      <c r="KNH13" s="205"/>
      <c r="KNI13" s="205"/>
      <c r="KNJ13" s="207"/>
      <c r="KNP13" s="205"/>
      <c r="KNQ13" s="205"/>
      <c r="KNR13" s="207"/>
      <c r="KNX13" s="205"/>
      <c r="KNY13" s="205"/>
      <c r="KNZ13" s="207"/>
      <c r="KOF13" s="205"/>
      <c r="KOG13" s="205"/>
      <c r="KOH13" s="207"/>
      <c r="KON13" s="205"/>
      <c r="KOO13" s="205"/>
      <c r="KOP13" s="207"/>
      <c r="KOV13" s="205"/>
      <c r="KOW13" s="205"/>
      <c r="KOX13" s="207"/>
      <c r="KPD13" s="205"/>
      <c r="KPE13" s="205"/>
      <c r="KPF13" s="207"/>
      <c r="KPL13" s="205"/>
      <c r="KPM13" s="205"/>
      <c r="KPN13" s="207"/>
      <c r="KPT13" s="205"/>
      <c r="KPU13" s="205"/>
      <c r="KPV13" s="207"/>
      <c r="KQB13" s="205"/>
      <c r="KQC13" s="205"/>
      <c r="KQD13" s="207"/>
      <c r="KQJ13" s="205"/>
      <c r="KQK13" s="205"/>
      <c r="KQL13" s="207"/>
      <c r="KQR13" s="205"/>
      <c r="KQS13" s="205"/>
      <c r="KQT13" s="207"/>
      <c r="KQZ13" s="205"/>
      <c r="KRA13" s="205"/>
      <c r="KRB13" s="207"/>
      <c r="KRH13" s="205"/>
      <c r="KRI13" s="205"/>
      <c r="KRJ13" s="207"/>
      <c r="KRP13" s="205"/>
      <c r="KRQ13" s="205"/>
      <c r="KRR13" s="207"/>
      <c r="KRX13" s="205"/>
      <c r="KRY13" s="205"/>
      <c r="KRZ13" s="207"/>
      <c r="KSF13" s="205"/>
      <c r="KSG13" s="205"/>
      <c r="KSH13" s="207"/>
      <c r="KSN13" s="205"/>
      <c r="KSO13" s="205"/>
      <c r="KSP13" s="207"/>
      <c r="KSV13" s="205"/>
      <c r="KSW13" s="205"/>
      <c r="KSX13" s="207"/>
      <c r="KTD13" s="205"/>
      <c r="KTE13" s="205"/>
      <c r="KTF13" s="207"/>
      <c r="KTL13" s="205"/>
      <c r="KTM13" s="205"/>
      <c r="KTN13" s="207"/>
      <c r="KTT13" s="205"/>
      <c r="KTU13" s="205"/>
      <c r="KTV13" s="207"/>
      <c r="KUB13" s="205"/>
      <c r="KUC13" s="205"/>
      <c r="KUD13" s="207"/>
      <c r="KUJ13" s="205"/>
      <c r="KUK13" s="205"/>
      <c r="KUL13" s="207"/>
      <c r="KUR13" s="205"/>
      <c r="KUS13" s="205"/>
      <c r="KUT13" s="207"/>
      <c r="KUZ13" s="205"/>
      <c r="KVA13" s="205"/>
      <c r="KVB13" s="207"/>
      <c r="KVH13" s="205"/>
      <c r="KVI13" s="205"/>
      <c r="KVJ13" s="207"/>
      <c r="KVP13" s="205"/>
      <c r="KVQ13" s="205"/>
      <c r="KVR13" s="207"/>
      <c r="KVX13" s="205"/>
      <c r="KVY13" s="205"/>
      <c r="KVZ13" s="207"/>
      <c r="KWF13" s="205"/>
      <c r="KWG13" s="205"/>
      <c r="KWH13" s="207"/>
      <c r="KWN13" s="205"/>
      <c r="KWO13" s="205"/>
      <c r="KWP13" s="207"/>
      <c r="KWV13" s="205"/>
      <c r="KWW13" s="205"/>
      <c r="KWX13" s="207"/>
      <c r="KXD13" s="205"/>
      <c r="KXE13" s="205"/>
      <c r="KXF13" s="207"/>
      <c r="KXL13" s="205"/>
      <c r="KXM13" s="205"/>
      <c r="KXN13" s="207"/>
      <c r="KXT13" s="205"/>
      <c r="KXU13" s="205"/>
      <c r="KXV13" s="207"/>
      <c r="KYB13" s="205"/>
      <c r="KYC13" s="205"/>
      <c r="KYD13" s="207"/>
      <c r="KYJ13" s="205"/>
      <c r="KYK13" s="205"/>
      <c r="KYL13" s="207"/>
      <c r="KYR13" s="205"/>
      <c r="KYS13" s="205"/>
      <c r="KYT13" s="207"/>
      <c r="KYZ13" s="205"/>
      <c r="KZA13" s="205"/>
      <c r="KZB13" s="207"/>
      <c r="KZH13" s="205"/>
      <c r="KZI13" s="205"/>
      <c r="KZJ13" s="207"/>
      <c r="KZP13" s="205"/>
      <c r="KZQ13" s="205"/>
      <c r="KZR13" s="207"/>
      <c r="KZX13" s="205"/>
      <c r="KZY13" s="205"/>
      <c r="KZZ13" s="207"/>
      <c r="LAF13" s="205"/>
      <c r="LAG13" s="205"/>
      <c r="LAH13" s="207"/>
      <c r="LAN13" s="205"/>
      <c r="LAO13" s="205"/>
      <c r="LAP13" s="207"/>
      <c r="LAV13" s="205"/>
      <c r="LAW13" s="205"/>
      <c r="LAX13" s="207"/>
      <c r="LBD13" s="205"/>
      <c r="LBE13" s="205"/>
      <c r="LBF13" s="207"/>
      <c r="LBL13" s="205"/>
      <c r="LBM13" s="205"/>
      <c r="LBN13" s="207"/>
      <c r="LBT13" s="205"/>
      <c r="LBU13" s="205"/>
      <c r="LBV13" s="207"/>
      <c r="LCB13" s="205"/>
      <c r="LCC13" s="205"/>
      <c r="LCD13" s="207"/>
      <c r="LCJ13" s="205"/>
      <c r="LCK13" s="205"/>
      <c r="LCL13" s="207"/>
      <c r="LCR13" s="205"/>
      <c r="LCS13" s="205"/>
      <c r="LCT13" s="207"/>
      <c r="LCZ13" s="205"/>
      <c r="LDA13" s="205"/>
      <c r="LDB13" s="207"/>
      <c r="LDH13" s="205"/>
      <c r="LDI13" s="205"/>
      <c r="LDJ13" s="207"/>
      <c r="LDP13" s="205"/>
      <c r="LDQ13" s="205"/>
      <c r="LDR13" s="207"/>
      <c r="LDX13" s="205"/>
      <c r="LDY13" s="205"/>
      <c r="LDZ13" s="207"/>
      <c r="LEF13" s="205"/>
      <c r="LEG13" s="205"/>
      <c r="LEH13" s="207"/>
      <c r="LEN13" s="205"/>
      <c r="LEO13" s="205"/>
      <c r="LEP13" s="207"/>
      <c r="LEV13" s="205"/>
      <c r="LEW13" s="205"/>
      <c r="LEX13" s="207"/>
      <c r="LFD13" s="205"/>
      <c r="LFE13" s="205"/>
      <c r="LFF13" s="207"/>
      <c r="LFL13" s="205"/>
      <c r="LFM13" s="205"/>
      <c r="LFN13" s="207"/>
      <c r="LFT13" s="205"/>
      <c r="LFU13" s="205"/>
      <c r="LFV13" s="207"/>
      <c r="LGB13" s="205"/>
      <c r="LGC13" s="205"/>
      <c r="LGD13" s="207"/>
      <c r="LGJ13" s="205"/>
      <c r="LGK13" s="205"/>
      <c r="LGL13" s="207"/>
      <c r="LGR13" s="205"/>
      <c r="LGS13" s="205"/>
      <c r="LGT13" s="207"/>
      <c r="LGZ13" s="205"/>
      <c r="LHA13" s="205"/>
      <c r="LHB13" s="207"/>
      <c r="LHH13" s="205"/>
      <c r="LHI13" s="205"/>
      <c r="LHJ13" s="207"/>
      <c r="LHP13" s="205"/>
      <c r="LHQ13" s="205"/>
      <c r="LHR13" s="207"/>
      <c r="LHX13" s="205"/>
      <c r="LHY13" s="205"/>
      <c r="LHZ13" s="207"/>
      <c r="LIF13" s="205"/>
      <c r="LIG13" s="205"/>
      <c r="LIH13" s="207"/>
      <c r="LIN13" s="205"/>
      <c r="LIO13" s="205"/>
      <c r="LIP13" s="207"/>
      <c r="LIV13" s="205"/>
      <c r="LIW13" s="205"/>
      <c r="LIX13" s="207"/>
      <c r="LJD13" s="205"/>
      <c r="LJE13" s="205"/>
      <c r="LJF13" s="207"/>
      <c r="LJL13" s="205"/>
      <c r="LJM13" s="205"/>
      <c r="LJN13" s="207"/>
      <c r="LJT13" s="205"/>
      <c r="LJU13" s="205"/>
      <c r="LJV13" s="207"/>
      <c r="LKB13" s="205"/>
      <c r="LKC13" s="205"/>
      <c r="LKD13" s="207"/>
      <c r="LKJ13" s="205"/>
      <c r="LKK13" s="205"/>
      <c r="LKL13" s="207"/>
      <c r="LKR13" s="205"/>
      <c r="LKS13" s="205"/>
      <c r="LKT13" s="207"/>
      <c r="LKZ13" s="205"/>
      <c r="LLA13" s="205"/>
      <c r="LLB13" s="207"/>
      <c r="LLH13" s="205"/>
      <c r="LLI13" s="205"/>
      <c r="LLJ13" s="207"/>
      <c r="LLP13" s="205"/>
      <c r="LLQ13" s="205"/>
      <c r="LLR13" s="207"/>
      <c r="LLX13" s="205"/>
      <c r="LLY13" s="205"/>
      <c r="LLZ13" s="207"/>
      <c r="LMF13" s="205"/>
      <c r="LMG13" s="205"/>
      <c r="LMH13" s="207"/>
      <c r="LMN13" s="205"/>
      <c r="LMO13" s="205"/>
      <c r="LMP13" s="207"/>
      <c r="LMV13" s="205"/>
      <c r="LMW13" s="205"/>
      <c r="LMX13" s="207"/>
      <c r="LND13" s="205"/>
      <c r="LNE13" s="205"/>
      <c r="LNF13" s="207"/>
      <c r="LNL13" s="205"/>
      <c r="LNM13" s="205"/>
      <c r="LNN13" s="207"/>
      <c r="LNT13" s="205"/>
      <c r="LNU13" s="205"/>
      <c r="LNV13" s="207"/>
      <c r="LOB13" s="205"/>
      <c r="LOC13" s="205"/>
      <c r="LOD13" s="207"/>
      <c r="LOJ13" s="205"/>
      <c r="LOK13" s="205"/>
      <c r="LOL13" s="207"/>
      <c r="LOR13" s="205"/>
      <c r="LOS13" s="205"/>
      <c r="LOT13" s="207"/>
      <c r="LOZ13" s="205"/>
      <c r="LPA13" s="205"/>
      <c r="LPB13" s="207"/>
      <c r="LPH13" s="205"/>
      <c r="LPI13" s="205"/>
      <c r="LPJ13" s="207"/>
      <c r="LPP13" s="205"/>
      <c r="LPQ13" s="205"/>
      <c r="LPR13" s="207"/>
      <c r="LPX13" s="205"/>
      <c r="LPY13" s="205"/>
      <c r="LPZ13" s="207"/>
      <c r="LQF13" s="205"/>
      <c r="LQG13" s="205"/>
      <c r="LQH13" s="207"/>
      <c r="LQN13" s="205"/>
      <c r="LQO13" s="205"/>
      <c r="LQP13" s="207"/>
      <c r="LQV13" s="205"/>
      <c r="LQW13" s="205"/>
      <c r="LQX13" s="207"/>
      <c r="LRD13" s="205"/>
      <c r="LRE13" s="205"/>
      <c r="LRF13" s="207"/>
      <c r="LRL13" s="205"/>
      <c r="LRM13" s="205"/>
      <c r="LRN13" s="207"/>
      <c r="LRT13" s="205"/>
      <c r="LRU13" s="205"/>
      <c r="LRV13" s="207"/>
      <c r="LSB13" s="205"/>
      <c r="LSC13" s="205"/>
      <c r="LSD13" s="207"/>
      <c r="LSJ13" s="205"/>
      <c r="LSK13" s="205"/>
      <c r="LSL13" s="207"/>
      <c r="LSR13" s="205"/>
      <c r="LSS13" s="205"/>
      <c r="LST13" s="207"/>
      <c r="LSZ13" s="205"/>
      <c r="LTA13" s="205"/>
      <c r="LTB13" s="207"/>
      <c r="LTH13" s="205"/>
      <c r="LTI13" s="205"/>
      <c r="LTJ13" s="207"/>
      <c r="LTP13" s="205"/>
      <c r="LTQ13" s="205"/>
      <c r="LTR13" s="207"/>
      <c r="LTX13" s="205"/>
      <c r="LTY13" s="205"/>
      <c r="LTZ13" s="207"/>
      <c r="LUF13" s="205"/>
      <c r="LUG13" s="205"/>
      <c r="LUH13" s="207"/>
      <c r="LUN13" s="205"/>
      <c r="LUO13" s="205"/>
      <c r="LUP13" s="207"/>
      <c r="LUV13" s="205"/>
      <c r="LUW13" s="205"/>
      <c r="LUX13" s="207"/>
      <c r="LVD13" s="205"/>
      <c r="LVE13" s="205"/>
      <c r="LVF13" s="207"/>
      <c r="LVL13" s="205"/>
      <c r="LVM13" s="205"/>
      <c r="LVN13" s="207"/>
      <c r="LVT13" s="205"/>
      <c r="LVU13" s="205"/>
      <c r="LVV13" s="207"/>
      <c r="LWB13" s="205"/>
      <c r="LWC13" s="205"/>
      <c r="LWD13" s="207"/>
      <c r="LWJ13" s="205"/>
      <c r="LWK13" s="205"/>
      <c r="LWL13" s="207"/>
      <c r="LWR13" s="205"/>
      <c r="LWS13" s="205"/>
      <c r="LWT13" s="207"/>
      <c r="LWZ13" s="205"/>
      <c r="LXA13" s="205"/>
      <c r="LXB13" s="207"/>
      <c r="LXH13" s="205"/>
      <c r="LXI13" s="205"/>
      <c r="LXJ13" s="207"/>
      <c r="LXP13" s="205"/>
      <c r="LXQ13" s="205"/>
      <c r="LXR13" s="207"/>
      <c r="LXX13" s="205"/>
      <c r="LXY13" s="205"/>
      <c r="LXZ13" s="207"/>
      <c r="LYF13" s="205"/>
      <c r="LYG13" s="205"/>
      <c r="LYH13" s="207"/>
      <c r="LYN13" s="205"/>
      <c r="LYO13" s="205"/>
      <c r="LYP13" s="207"/>
      <c r="LYV13" s="205"/>
      <c r="LYW13" s="205"/>
      <c r="LYX13" s="207"/>
      <c r="LZD13" s="205"/>
      <c r="LZE13" s="205"/>
      <c r="LZF13" s="207"/>
      <c r="LZL13" s="205"/>
      <c r="LZM13" s="205"/>
      <c r="LZN13" s="207"/>
      <c r="LZT13" s="205"/>
      <c r="LZU13" s="205"/>
      <c r="LZV13" s="207"/>
      <c r="MAB13" s="205"/>
      <c r="MAC13" s="205"/>
      <c r="MAD13" s="207"/>
      <c r="MAJ13" s="205"/>
      <c r="MAK13" s="205"/>
      <c r="MAL13" s="207"/>
      <c r="MAR13" s="205"/>
      <c r="MAS13" s="205"/>
      <c r="MAT13" s="207"/>
      <c r="MAZ13" s="205"/>
      <c r="MBA13" s="205"/>
      <c r="MBB13" s="207"/>
      <c r="MBH13" s="205"/>
      <c r="MBI13" s="205"/>
      <c r="MBJ13" s="207"/>
      <c r="MBP13" s="205"/>
      <c r="MBQ13" s="205"/>
      <c r="MBR13" s="207"/>
      <c r="MBX13" s="205"/>
      <c r="MBY13" s="205"/>
      <c r="MBZ13" s="207"/>
      <c r="MCF13" s="205"/>
      <c r="MCG13" s="205"/>
      <c r="MCH13" s="207"/>
      <c r="MCN13" s="205"/>
      <c r="MCO13" s="205"/>
      <c r="MCP13" s="207"/>
      <c r="MCV13" s="205"/>
      <c r="MCW13" s="205"/>
      <c r="MCX13" s="207"/>
      <c r="MDD13" s="205"/>
      <c r="MDE13" s="205"/>
      <c r="MDF13" s="207"/>
      <c r="MDL13" s="205"/>
      <c r="MDM13" s="205"/>
      <c r="MDN13" s="207"/>
      <c r="MDT13" s="205"/>
      <c r="MDU13" s="205"/>
      <c r="MDV13" s="207"/>
      <c r="MEB13" s="205"/>
      <c r="MEC13" s="205"/>
      <c r="MED13" s="207"/>
      <c r="MEJ13" s="205"/>
      <c r="MEK13" s="205"/>
      <c r="MEL13" s="207"/>
      <c r="MER13" s="205"/>
      <c r="MES13" s="205"/>
      <c r="MET13" s="207"/>
      <c r="MEZ13" s="205"/>
      <c r="MFA13" s="205"/>
      <c r="MFB13" s="207"/>
      <c r="MFH13" s="205"/>
      <c r="MFI13" s="205"/>
      <c r="MFJ13" s="207"/>
      <c r="MFP13" s="205"/>
      <c r="MFQ13" s="205"/>
      <c r="MFR13" s="207"/>
      <c r="MFX13" s="205"/>
      <c r="MFY13" s="205"/>
      <c r="MFZ13" s="207"/>
      <c r="MGF13" s="205"/>
      <c r="MGG13" s="205"/>
      <c r="MGH13" s="207"/>
      <c r="MGN13" s="205"/>
      <c r="MGO13" s="205"/>
      <c r="MGP13" s="207"/>
      <c r="MGV13" s="205"/>
      <c r="MGW13" s="205"/>
      <c r="MGX13" s="207"/>
      <c r="MHD13" s="205"/>
      <c r="MHE13" s="205"/>
      <c r="MHF13" s="207"/>
      <c r="MHL13" s="205"/>
      <c r="MHM13" s="205"/>
      <c r="MHN13" s="207"/>
      <c r="MHT13" s="205"/>
      <c r="MHU13" s="205"/>
      <c r="MHV13" s="207"/>
      <c r="MIB13" s="205"/>
      <c r="MIC13" s="205"/>
      <c r="MID13" s="207"/>
      <c r="MIJ13" s="205"/>
      <c r="MIK13" s="205"/>
      <c r="MIL13" s="207"/>
      <c r="MIR13" s="205"/>
      <c r="MIS13" s="205"/>
      <c r="MIT13" s="207"/>
      <c r="MIZ13" s="205"/>
      <c r="MJA13" s="205"/>
      <c r="MJB13" s="207"/>
      <c r="MJH13" s="205"/>
      <c r="MJI13" s="205"/>
      <c r="MJJ13" s="207"/>
      <c r="MJP13" s="205"/>
      <c r="MJQ13" s="205"/>
      <c r="MJR13" s="207"/>
      <c r="MJX13" s="205"/>
      <c r="MJY13" s="205"/>
      <c r="MJZ13" s="207"/>
      <c r="MKF13" s="205"/>
      <c r="MKG13" s="205"/>
      <c r="MKH13" s="207"/>
      <c r="MKN13" s="205"/>
      <c r="MKO13" s="205"/>
      <c r="MKP13" s="207"/>
      <c r="MKV13" s="205"/>
      <c r="MKW13" s="205"/>
      <c r="MKX13" s="207"/>
      <c r="MLD13" s="205"/>
      <c r="MLE13" s="205"/>
      <c r="MLF13" s="207"/>
      <c r="MLL13" s="205"/>
      <c r="MLM13" s="205"/>
      <c r="MLN13" s="207"/>
      <c r="MLT13" s="205"/>
      <c r="MLU13" s="205"/>
      <c r="MLV13" s="207"/>
      <c r="MMB13" s="205"/>
      <c r="MMC13" s="205"/>
      <c r="MMD13" s="207"/>
      <c r="MMJ13" s="205"/>
      <c r="MMK13" s="205"/>
      <c r="MML13" s="207"/>
      <c r="MMR13" s="205"/>
      <c r="MMS13" s="205"/>
      <c r="MMT13" s="207"/>
      <c r="MMZ13" s="205"/>
      <c r="MNA13" s="205"/>
      <c r="MNB13" s="207"/>
      <c r="MNH13" s="205"/>
      <c r="MNI13" s="205"/>
      <c r="MNJ13" s="207"/>
      <c r="MNP13" s="205"/>
      <c r="MNQ13" s="205"/>
      <c r="MNR13" s="207"/>
      <c r="MNX13" s="205"/>
      <c r="MNY13" s="205"/>
      <c r="MNZ13" s="207"/>
      <c r="MOF13" s="205"/>
      <c r="MOG13" s="205"/>
      <c r="MOH13" s="207"/>
      <c r="MON13" s="205"/>
      <c r="MOO13" s="205"/>
      <c r="MOP13" s="207"/>
      <c r="MOV13" s="205"/>
      <c r="MOW13" s="205"/>
      <c r="MOX13" s="207"/>
      <c r="MPD13" s="205"/>
      <c r="MPE13" s="205"/>
      <c r="MPF13" s="207"/>
      <c r="MPL13" s="205"/>
      <c r="MPM13" s="205"/>
      <c r="MPN13" s="207"/>
      <c r="MPT13" s="205"/>
      <c r="MPU13" s="205"/>
      <c r="MPV13" s="207"/>
      <c r="MQB13" s="205"/>
      <c r="MQC13" s="205"/>
      <c r="MQD13" s="207"/>
      <c r="MQJ13" s="205"/>
      <c r="MQK13" s="205"/>
      <c r="MQL13" s="207"/>
      <c r="MQR13" s="205"/>
      <c r="MQS13" s="205"/>
      <c r="MQT13" s="207"/>
      <c r="MQZ13" s="205"/>
      <c r="MRA13" s="205"/>
      <c r="MRB13" s="207"/>
      <c r="MRH13" s="205"/>
      <c r="MRI13" s="205"/>
      <c r="MRJ13" s="207"/>
      <c r="MRP13" s="205"/>
      <c r="MRQ13" s="205"/>
      <c r="MRR13" s="207"/>
      <c r="MRX13" s="205"/>
      <c r="MRY13" s="205"/>
      <c r="MRZ13" s="207"/>
      <c r="MSF13" s="205"/>
      <c r="MSG13" s="205"/>
      <c r="MSH13" s="207"/>
      <c r="MSN13" s="205"/>
      <c r="MSO13" s="205"/>
      <c r="MSP13" s="207"/>
      <c r="MSV13" s="205"/>
      <c r="MSW13" s="205"/>
      <c r="MSX13" s="207"/>
      <c r="MTD13" s="205"/>
      <c r="MTE13" s="205"/>
      <c r="MTF13" s="207"/>
      <c r="MTL13" s="205"/>
      <c r="MTM13" s="205"/>
      <c r="MTN13" s="207"/>
      <c r="MTT13" s="205"/>
      <c r="MTU13" s="205"/>
      <c r="MTV13" s="207"/>
      <c r="MUB13" s="205"/>
      <c r="MUC13" s="205"/>
      <c r="MUD13" s="207"/>
      <c r="MUJ13" s="205"/>
      <c r="MUK13" s="205"/>
      <c r="MUL13" s="207"/>
      <c r="MUR13" s="205"/>
      <c r="MUS13" s="205"/>
      <c r="MUT13" s="207"/>
      <c r="MUZ13" s="205"/>
      <c r="MVA13" s="205"/>
      <c r="MVB13" s="207"/>
      <c r="MVH13" s="205"/>
      <c r="MVI13" s="205"/>
      <c r="MVJ13" s="207"/>
      <c r="MVP13" s="205"/>
      <c r="MVQ13" s="205"/>
      <c r="MVR13" s="207"/>
      <c r="MVX13" s="205"/>
      <c r="MVY13" s="205"/>
      <c r="MVZ13" s="207"/>
      <c r="MWF13" s="205"/>
      <c r="MWG13" s="205"/>
      <c r="MWH13" s="207"/>
      <c r="MWN13" s="205"/>
      <c r="MWO13" s="205"/>
      <c r="MWP13" s="207"/>
      <c r="MWV13" s="205"/>
      <c r="MWW13" s="205"/>
      <c r="MWX13" s="207"/>
      <c r="MXD13" s="205"/>
      <c r="MXE13" s="205"/>
      <c r="MXF13" s="207"/>
      <c r="MXL13" s="205"/>
      <c r="MXM13" s="205"/>
      <c r="MXN13" s="207"/>
      <c r="MXT13" s="205"/>
      <c r="MXU13" s="205"/>
      <c r="MXV13" s="207"/>
      <c r="MYB13" s="205"/>
      <c r="MYC13" s="205"/>
      <c r="MYD13" s="207"/>
      <c r="MYJ13" s="205"/>
      <c r="MYK13" s="205"/>
      <c r="MYL13" s="207"/>
      <c r="MYR13" s="205"/>
      <c r="MYS13" s="205"/>
      <c r="MYT13" s="207"/>
      <c r="MYZ13" s="205"/>
      <c r="MZA13" s="205"/>
      <c r="MZB13" s="207"/>
      <c r="MZH13" s="205"/>
      <c r="MZI13" s="205"/>
      <c r="MZJ13" s="207"/>
      <c r="MZP13" s="205"/>
      <c r="MZQ13" s="205"/>
      <c r="MZR13" s="207"/>
      <c r="MZX13" s="205"/>
      <c r="MZY13" s="205"/>
      <c r="MZZ13" s="207"/>
      <c r="NAF13" s="205"/>
      <c r="NAG13" s="205"/>
      <c r="NAH13" s="207"/>
      <c r="NAN13" s="205"/>
      <c r="NAO13" s="205"/>
      <c r="NAP13" s="207"/>
      <c r="NAV13" s="205"/>
      <c r="NAW13" s="205"/>
      <c r="NAX13" s="207"/>
      <c r="NBD13" s="205"/>
      <c r="NBE13" s="205"/>
      <c r="NBF13" s="207"/>
      <c r="NBL13" s="205"/>
      <c r="NBM13" s="205"/>
      <c r="NBN13" s="207"/>
      <c r="NBT13" s="205"/>
      <c r="NBU13" s="205"/>
      <c r="NBV13" s="207"/>
      <c r="NCB13" s="205"/>
      <c r="NCC13" s="205"/>
      <c r="NCD13" s="207"/>
      <c r="NCJ13" s="205"/>
      <c r="NCK13" s="205"/>
      <c r="NCL13" s="207"/>
      <c r="NCR13" s="205"/>
      <c r="NCS13" s="205"/>
      <c r="NCT13" s="207"/>
      <c r="NCZ13" s="205"/>
      <c r="NDA13" s="205"/>
      <c r="NDB13" s="207"/>
      <c r="NDH13" s="205"/>
      <c r="NDI13" s="205"/>
      <c r="NDJ13" s="207"/>
      <c r="NDP13" s="205"/>
      <c r="NDQ13" s="205"/>
      <c r="NDR13" s="207"/>
      <c r="NDX13" s="205"/>
      <c r="NDY13" s="205"/>
      <c r="NDZ13" s="207"/>
      <c r="NEF13" s="205"/>
      <c r="NEG13" s="205"/>
      <c r="NEH13" s="207"/>
      <c r="NEN13" s="205"/>
      <c r="NEO13" s="205"/>
      <c r="NEP13" s="207"/>
      <c r="NEV13" s="205"/>
      <c r="NEW13" s="205"/>
      <c r="NEX13" s="207"/>
      <c r="NFD13" s="205"/>
      <c r="NFE13" s="205"/>
      <c r="NFF13" s="207"/>
      <c r="NFL13" s="205"/>
      <c r="NFM13" s="205"/>
      <c r="NFN13" s="207"/>
      <c r="NFT13" s="205"/>
      <c r="NFU13" s="205"/>
      <c r="NFV13" s="207"/>
      <c r="NGB13" s="205"/>
      <c r="NGC13" s="205"/>
      <c r="NGD13" s="207"/>
      <c r="NGJ13" s="205"/>
      <c r="NGK13" s="205"/>
      <c r="NGL13" s="207"/>
      <c r="NGR13" s="205"/>
      <c r="NGS13" s="205"/>
      <c r="NGT13" s="207"/>
      <c r="NGZ13" s="205"/>
      <c r="NHA13" s="205"/>
      <c r="NHB13" s="207"/>
      <c r="NHH13" s="205"/>
      <c r="NHI13" s="205"/>
      <c r="NHJ13" s="207"/>
      <c r="NHP13" s="205"/>
      <c r="NHQ13" s="205"/>
      <c r="NHR13" s="207"/>
      <c r="NHX13" s="205"/>
      <c r="NHY13" s="205"/>
      <c r="NHZ13" s="207"/>
      <c r="NIF13" s="205"/>
      <c r="NIG13" s="205"/>
      <c r="NIH13" s="207"/>
      <c r="NIN13" s="205"/>
      <c r="NIO13" s="205"/>
      <c r="NIP13" s="207"/>
      <c r="NIV13" s="205"/>
      <c r="NIW13" s="205"/>
      <c r="NIX13" s="207"/>
      <c r="NJD13" s="205"/>
      <c r="NJE13" s="205"/>
      <c r="NJF13" s="207"/>
      <c r="NJL13" s="205"/>
      <c r="NJM13" s="205"/>
      <c r="NJN13" s="207"/>
      <c r="NJT13" s="205"/>
      <c r="NJU13" s="205"/>
      <c r="NJV13" s="207"/>
      <c r="NKB13" s="205"/>
      <c r="NKC13" s="205"/>
      <c r="NKD13" s="207"/>
      <c r="NKJ13" s="205"/>
      <c r="NKK13" s="205"/>
      <c r="NKL13" s="207"/>
      <c r="NKR13" s="205"/>
      <c r="NKS13" s="205"/>
      <c r="NKT13" s="207"/>
      <c r="NKZ13" s="205"/>
      <c r="NLA13" s="205"/>
      <c r="NLB13" s="207"/>
      <c r="NLH13" s="205"/>
      <c r="NLI13" s="205"/>
      <c r="NLJ13" s="207"/>
      <c r="NLP13" s="205"/>
      <c r="NLQ13" s="205"/>
      <c r="NLR13" s="207"/>
      <c r="NLX13" s="205"/>
      <c r="NLY13" s="205"/>
      <c r="NLZ13" s="207"/>
      <c r="NMF13" s="205"/>
      <c r="NMG13" s="205"/>
      <c r="NMH13" s="207"/>
      <c r="NMN13" s="205"/>
      <c r="NMO13" s="205"/>
      <c r="NMP13" s="207"/>
      <c r="NMV13" s="205"/>
      <c r="NMW13" s="205"/>
      <c r="NMX13" s="207"/>
      <c r="NND13" s="205"/>
      <c r="NNE13" s="205"/>
      <c r="NNF13" s="207"/>
      <c r="NNL13" s="205"/>
      <c r="NNM13" s="205"/>
      <c r="NNN13" s="207"/>
      <c r="NNT13" s="205"/>
      <c r="NNU13" s="205"/>
      <c r="NNV13" s="207"/>
      <c r="NOB13" s="205"/>
      <c r="NOC13" s="205"/>
      <c r="NOD13" s="207"/>
      <c r="NOJ13" s="205"/>
      <c r="NOK13" s="205"/>
      <c r="NOL13" s="207"/>
      <c r="NOR13" s="205"/>
      <c r="NOS13" s="205"/>
      <c r="NOT13" s="207"/>
      <c r="NOZ13" s="205"/>
      <c r="NPA13" s="205"/>
      <c r="NPB13" s="207"/>
      <c r="NPH13" s="205"/>
      <c r="NPI13" s="205"/>
      <c r="NPJ13" s="207"/>
      <c r="NPP13" s="205"/>
      <c r="NPQ13" s="205"/>
      <c r="NPR13" s="207"/>
      <c r="NPX13" s="205"/>
      <c r="NPY13" s="205"/>
      <c r="NPZ13" s="207"/>
      <c r="NQF13" s="205"/>
      <c r="NQG13" s="205"/>
      <c r="NQH13" s="207"/>
      <c r="NQN13" s="205"/>
      <c r="NQO13" s="205"/>
      <c r="NQP13" s="207"/>
      <c r="NQV13" s="205"/>
      <c r="NQW13" s="205"/>
      <c r="NQX13" s="207"/>
      <c r="NRD13" s="205"/>
      <c r="NRE13" s="205"/>
      <c r="NRF13" s="207"/>
      <c r="NRL13" s="205"/>
      <c r="NRM13" s="205"/>
      <c r="NRN13" s="207"/>
      <c r="NRT13" s="205"/>
      <c r="NRU13" s="205"/>
      <c r="NRV13" s="207"/>
      <c r="NSB13" s="205"/>
      <c r="NSC13" s="205"/>
      <c r="NSD13" s="207"/>
      <c r="NSJ13" s="205"/>
      <c r="NSK13" s="205"/>
      <c r="NSL13" s="207"/>
      <c r="NSR13" s="205"/>
      <c r="NSS13" s="205"/>
      <c r="NST13" s="207"/>
      <c r="NSZ13" s="205"/>
      <c r="NTA13" s="205"/>
      <c r="NTB13" s="207"/>
      <c r="NTH13" s="205"/>
      <c r="NTI13" s="205"/>
      <c r="NTJ13" s="207"/>
      <c r="NTP13" s="205"/>
      <c r="NTQ13" s="205"/>
      <c r="NTR13" s="207"/>
      <c r="NTX13" s="205"/>
      <c r="NTY13" s="205"/>
      <c r="NTZ13" s="207"/>
      <c r="NUF13" s="205"/>
      <c r="NUG13" s="205"/>
      <c r="NUH13" s="207"/>
      <c r="NUN13" s="205"/>
      <c r="NUO13" s="205"/>
      <c r="NUP13" s="207"/>
      <c r="NUV13" s="205"/>
      <c r="NUW13" s="205"/>
      <c r="NUX13" s="207"/>
      <c r="NVD13" s="205"/>
      <c r="NVE13" s="205"/>
      <c r="NVF13" s="207"/>
      <c r="NVL13" s="205"/>
      <c r="NVM13" s="205"/>
      <c r="NVN13" s="207"/>
      <c r="NVT13" s="205"/>
      <c r="NVU13" s="205"/>
      <c r="NVV13" s="207"/>
      <c r="NWB13" s="205"/>
      <c r="NWC13" s="205"/>
      <c r="NWD13" s="207"/>
      <c r="NWJ13" s="205"/>
      <c r="NWK13" s="205"/>
      <c r="NWL13" s="207"/>
      <c r="NWR13" s="205"/>
      <c r="NWS13" s="205"/>
      <c r="NWT13" s="207"/>
      <c r="NWZ13" s="205"/>
      <c r="NXA13" s="205"/>
      <c r="NXB13" s="207"/>
      <c r="NXH13" s="205"/>
      <c r="NXI13" s="205"/>
      <c r="NXJ13" s="207"/>
      <c r="NXP13" s="205"/>
      <c r="NXQ13" s="205"/>
      <c r="NXR13" s="207"/>
      <c r="NXX13" s="205"/>
      <c r="NXY13" s="205"/>
      <c r="NXZ13" s="207"/>
      <c r="NYF13" s="205"/>
      <c r="NYG13" s="205"/>
      <c r="NYH13" s="207"/>
      <c r="NYN13" s="205"/>
      <c r="NYO13" s="205"/>
      <c r="NYP13" s="207"/>
      <c r="NYV13" s="205"/>
      <c r="NYW13" s="205"/>
      <c r="NYX13" s="207"/>
      <c r="NZD13" s="205"/>
      <c r="NZE13" s="205"/>
      <c r="NZF13" s="207"/>
      <c r="NZL13" s="205"/>
      <c r="NZM13" s="205"/>
      <c r="NZN13" s="207"/>
      <c r="NZT13" s="205"/>
      <c r="NZU13" s="205"/>
      <c r="NZV13" s="207"/>
      <c r="OAB13" s="205"/>
      <c r="OAC13" s="205"/>
      <c r="OAD13" s="207"/>
      <c r="OAJ13" s="205"/>
      <c r="OAK13" s="205"/>
      <c r="OAL13" s="207"/>
      <c r="OAR13" s="205"/>
      <c r="OAS13" s="205"/>
      <c r="OAT13" s="207"/>
      <c r="OAZ13" s="205"/>
      <c r="OBA13" s="205"/>
      <c r="OBB13" s="207"/>
      <c r="OBH13" s="205"/>
      <c r="OBI13" s="205"/>
      <c r="OBJ13" s="207"/>
      <c r="OBP13" s="205"/>
      <c r="OBQ13" s="205"/>
      <c r="OBR13" s="207"/>
      <c r="OBX13" s="205"/>
      <c r="OBY13" s="205"/>
      <c r="OBZ13" s="207"/>
      <c r="OCF13" s="205"/>
      <c r="OCG13" s="205"/>
      <c r="OCH13" s="207"/>
      <c r="OCN13" s="205"/>
      <c r="OCO13" s="205"/>
      <c r="OCP13" s="207"/>
      <c r="OCV13" s="205"/>
      <c r="OCW13" s="205"/>
      <c r="OCX13" s="207"/>
      <c r="ODD13" s="205"/>
      <c r="ODE13" s="205"/>
      <c r="ODF13" s="207"/>
      <c r="ODL13" s="205"/>
      <c r="ODM13" s="205"/>
      <c r="ODN13" s="207"/>
      <c r="ODT13" s="205"/>
      <c r="ODU13" s="205"/>
      <c r="ODV13" s="207"/>
      <c r="OEB13" s="205"/>
      <c r="OEC13" s="205"/>
      <c r="OED13" s="207"/>
      <c r="OEJ13" s="205"/>
      <c r="OEK13" s="205"/>
      <c r="OEL13" s="207"/>
      <c r="OER13" s="205"/>
      <c r="OES13" s="205"/>
      <c r="OET13" s="207"/>
      <c r="OEZ13" s="205"/>
      <c r="OFA13" s="205"/>
      <c r="OFB13" s="207"/>
      <c r="OFH13" s="205"/>
      <c r="OFI13" s="205"/>
      <c r="OFJ13" s="207"/>
      <c r="OFP13" s="205"/>
      <c r="OFQ13" s="205"/>
      <c r="OFR13" s="207"/>
      <c r="OFX13" s="205"/>
      <c r="OFY13" s="205"/>
      <c r="OFZ13" s="207"/>
      <c r="OGF13" s="205"/>
      <c r="OGG13" s="205"/>
      <c r="OGH13" s="207"/>
      <c r="OGN13" s="205"/>
      <c r="OGO13" s="205"/>
      <c r="OGP13" s="207"/>
      <c r="OGV13" s="205"/>
      <c r="OGW13" s="205"/>
      <c r="OGX13" s="207"/>
      <c r="OHD13" s="205"/>
      <c r="OHE13" s="205"/>
      <c r="OHF13" s="207"/>
      <c r="OHL13" s="205"/>
      <c r="OHM13" s="205"/>
      <c r="OHN13" s="207"/>
      <c r="OHT13" s="205"/>
      <c r="OHU13" s="205"/>
      <c r="OHV13" s="207"/>
      <c r="OIB13" s="205"/>
      <c r="OIC13" s="205"/>
      <c r="OID13" s="207"/>
      <c r="OIJ13" s="205"/>
      <c r="OIK13" s="205"/>
      <c r="OIL13" s="207"/>
      <c r="OIR13" s="205"/>
      <c r="OIS13" s="205"/>
      <c r="OIT13" s="207"/>
      <c r="OIZ13" s="205"/>
      <c r="OJA13" s="205"/>
      <c r="OJB13" s="207"/>
      <c r="OJH13" s="205"/>
      <c r="OJI13" s="205"/>
      <c r="OJJ13" s="207"/>
      <c r="OJP13" s="205"/>
      <c r="OJQ13" s="205"/>
      <c r="OJR13" s="207"/>
      <c r="OJX13" s="205"/>
      <c r="OJY13" s="205"/>
      <c r="OJZ13" s="207"/>
      <c r="OKF13" s="205"/>
      <c r="OKG13" s="205"/>
      <c r="OKH13" s="207"/>
      <c r="OKN13" s="205"/>
      <c r="OKO13" s="205"/>
      <c r="OKP13" s="207"/>
      <c r="OKV13" s="205"/>
      <c r="OKW13" s="205"/>
      <c r="OKX13" s="207"/>
      <c r="OLD13" s="205"/>
      <c r="OLE13" s="205"/>
      <c r="OLF13" s="207"/>
      <c r="OLL13" s="205"/>
      <c r="OLM13" s="205"/>
      <c r="OLN13" s="207"/>
      <c r="OLT13" s="205"/>
      <c r="OLU13" s="205"/>
      <c r="OLV13" s="207"/>
      <c r="OMB13" s="205"/>
      <c r="OMC13" s="205"/>
      <c r="OMD13" s="207"/>
      <c r="OMJ13" s="205"/>
      <c r="OMK13" s="205"/>
      <c r="OML13" s="207"/>
      <c r="OMR13" s="205"/>
      <c r="OMS13" s="205"/>
      <c r="OMT13" s="207"/>
      <c r="OMZ13" s="205"/>
      <c r="ONA13" s="205"/>
      <c r="ONB13" s="207"/>
      <c r="ONH13" s="205"/>
      <c r="ONI13" s="205"/>
      <c r="ONJ13" s="207"/>
      <c r="ONP13" s="205"/>
      <c r="ONQ13" s="205"/>
      <c r="ONR13" s="207"/>
      <c r="ONX13" s="205"/>
      <c r="ONY13" s="205"/>
      <c r="ONZ13" s="207"/>
      <c r="OOF13" s="205"/>
      <c r="OOG13" s="205"/>
      <c r="OOH13" s="207"/>
      <c r="OON13" s="205"/>
      <c r="OOO13" s="205"/>
      <c r="OOP13" s="207"/>
      <c r="OOV13" s="205"/>
      <c r="OOW13" s="205"/>
      <c r="OOX13" s="207"/>
      <c r="OPD13" s="205"/>
      <c r="OPE13" s="205"/>
      <c r="OPF13" s="207"/>
      <c r="OPL13" s="205"/>
      <c r="OPM13" s="205"/>
      <c r="OPN13" s="207"/>
      <c r="OPT13" s="205"/>
      <c r="OPU13" s="205"/>
      <c r="OPV13" s="207"/>
      <c r="OQB13" s="205"/>
      <c r="OQC13" s="205"/>
      <c r="OQD13" s="207"/>
      <c r="OQJ13" s="205"/>
      <c r="OQK13" s="205"/>
      <c r="OQL13" s="207"/>
      <c r="OQR13" s="205"/>
      <c r="OQS13" s="205"/>
      <c r="OQT13" s="207"/>
      <c r="OQZ13" s="205"/>
      <c r="ORA13" s="205"/>
      <c r="ORB13" s="207"/>
      <c r="ORH13" s="205"/>
      <c r="ORI13" s="205"/>
      <c r="ORJ13" s="207"/>
      <c r="ORP13" s="205"/>
      <c r="ORQ13" s="205"/>
      <c r="ORR13" s="207"/>
      <c r="ORX13" s="205"/>
      <c r="ORY13" s="205"/>
      <c r="ORZ13" s="207"/>
      <c r="OSF13" s="205"/>
      <c r="OSG13" s="205"/>
      <c r="OSH13" s="207"/>
      <c r="OSN13" s="205"/>
      <c r="OSO13" s="205"/>
      <c r="OSP13" s="207"/>
      <c r="OSV13" s="205"/>
      <c r="OSW13" s="205"/>
      <c r="OSX13" s="207"/>
      <c r="OTD13" s="205"/>
      <c r="OTE13" s="205"/>
      <c r="OTF13" s="207"/>
      <c r="OTL13" s="205"/>
      <c r="OTM13" s="205"/>
      <c r="OTN13" s="207"/>
      <c r="OTT13" s="205"/>
      <c r="OTU13" s="205"/>
      <c r="OTV13" s="207"/>
      <c r="OUB13" s="205"/>
      <c r="OUC13" s="205"/>
      <c r="OUD13" s="207"/>
      <c r="OUJ13" s="205"/>
      <c r="OUK13" s="205"/>
      <c r="OUL13" s="207"/>
      <c r="OUR13" s="205"/>
      <c r="OUS13" s="205"/>
      <c r="OUT13" s="207"/>
      <c r="OUZ13" s="205"/>
      <c r="OVA13" s="205"/>
      <c r="OVB13" s="207"/>
      <c r="OVH13" s="205"/>
      <c r="OVI13" s="205"/>
      <c r="OVJ13" s="207"/>
      <c r="OVP13" s="205"/>
      <c r="OVQ13" s="205"/>
      <c r="OVR13" s="207"/>
      <c r="OVX13" s="205"/>
      <c r="OVY13" s="205"/>
      <c r="OVZ13" s="207"/>
      <c r="OWF13" s="205"/>
      <c r="OWG13" s="205"/>
      <c r="OWH13" s="207"/>
      <c r="OWN13" s="205"/>
      <c r="OWO13" s="205"/>
      <c r="OWP13" s="207"/>
      <c r="OWV13" s="205"/>
      <c r="OWW13" s="205"/>
      <c r="OWX13" s="207"/>
      <c r="OXD13" s="205"/>
      <c r="OXE13" s="205"/>
      <c r="OXF13" s="207"/>
      <c r="OXL13" s="205"/>
      <c r="OXM13" s="205"/>
      <c r="OXN13" s="207"/>
      <c r="OXT13" s="205"/>
      <c r="OXU13" s="205"/>
      <c r="OXV13" s="207"/>
      <c r="OYB13" s="205"/>
      <c r="OYC13" s="205"/>
      <c r="OYD13" s="207"/>
      <c r="OYJ13" s="205"/>
      <c r="OYK13" s="205"/>
      <c r="OYL13" s="207"/>
      <c r="OYR13" s="205"/>
      <c r="OYS13" s="205"/>
      <c r="OYT13" s="207"/>
      <c r="OYZ13" s="205"/>
      <c r="OZA13" s="205"/>
      <c r="OZB13" s="207"/>
      <c r="OZH13" s="205"/>
      <c r="OZI13" s="205"/>
      <c r="OZJ13" s="207"/>
      <c r="OZP13" s="205"/>
      <c r="OZQ13" s="205"/>
      <c r="OZR13" s="207"/>
      <c r="OZX13" s="205"/>
      <c r="OZY13" s="205"/>
      <c r="OZZ13" s="207"/>
      <c r="PAF13" s="205"/>
      <c r="PAG13" s="205"/>
      <c r="PAH13" s="207"/>
      <c r="PAN13" s="205"/>
      <c r="PAO13" s="205"/>
      <c r="PAP13" s="207"/>
      <c r="PAV13" s="205"/>
      <c r="PAW13" s="205"/>
      <c r="PAX13" s="207"/>
      <c r="PBD13" s="205"/>
      <c r="PBE13" s="205"/>
      <c r="PBF13" s="207"/>
      <c r="PBL13" s="205"/>
      <c r="PBM13" s="205"/>
      <c r="PBN13" s="207"/>
      <c r="PBT13" s="205"/>
      <c r="PBU13" s="205"/>
      <c r="PBV13" s="207"/>
      <c r="PCB13" s="205"/>
      <c r="PCC13" s="205"/>
      <c r="PCD13" s="207"/>
      <c r="PCJ13" s="205"/>
      <c r="PCK13" s="205"/>
      <c r="PCL13" s="207"/>
      <c r="PCR13" s="205"/>
      <c r="PCS13" s="205"/>
      <c r="PCT13" s="207"/>
      <c r="PCZ13" s="205"/>
      <c r="PDA13" s="205"/>
      <c r="PDB13" s="207"/>
      <c r="PDH13" s="205"/>
      <c r="PDI13" s="205"/>
      <c r="PDJ13" s="207"/>
      <c r="PDP13" s="205"/>
      <c r="PDQ13" s="205"/>
      <c r="PDR13" s="207"/>
      <c r="PDX13" s="205"/>
      <c r="PDY13" s="205"/>
      <c r="PDZ13" s="207"/>
      <c r="PEF13" s="205"/>
      <c r="PEG13" s="205"/>
      <c r="PEH13" s="207"/>
      <c r="PEN13" s="205"/>
      <c r="PEO13" s="205"/>
      <c r="PEP13" s="207"/>
      <c r="PEV13" s="205"/>
      <c r="PEW13" s="205"/>
      <c r="PEX13" s="207"/>
      <c r="PFD13" s="205"/>
      <c r="PFE13" s="205"/>
      <c r="PFF13" s="207"/>
      <c r="PFL13" s="205"/>
      <c r="PFM13" s="205"/>
      <c r="PFN13" s="207"/>
      <c r="PFT13" s="205"/>
      <c r="PFU13" s="205"/>
      <c r="PFV13" s="207"/>
      <c r="PGB13" s="205"/>
      <c r="PGC13" s="205"/>
      <c r="PGD13" s="207"/>
      <c r="PGJ13" s="205"/>
      <c r="PGK13" s="205"/>
      <c r="PGL13" s="207"/>
      <c r="PGR13" s="205"/>
      <c r="PGS13" s="205"/>
      <c r="PGT13" s="207"/>
      <c r="PGZ13" s="205"/>
      <c r="PHA13" s="205"/>
      <c r="PHB13" s="207"/>
      <c r="PHH13" s="205"/>
      <c r="PHI13" s="205"/>
      <c r="PHJ13" s="207"/>
      <c r="PHP13" s="205"/>
      <c r="PHQ13" s="205"/>
      <c r="PHR13" s="207"/>
      <c r="PHX13" s="205"/>
      <c r="PHY13" s="205"/>
      <c r="PHZ13" s="207"/>
      <c r="PIF13" s="205"/>
      <c r="PIG13" s="205"/>
      <c r="PIH13" s="207"/>
      <c r="PIN13" s="205"/>
      <c r="PIO13" s="205"/>
      <c r="PIP13" s="207"/>
      <c r="PIV13" s="205"/>
      <c r="PIW13" s="205"/>
      <c r="PIX13" s="207"/>
      <c r="PJD13" s="205"/>
      <c r="PJE13" s="205"/>
      <c r="PJF13" s="207"/>
      <c r="PJL13" s="205"/>
      <c r="PJM13" s="205"/>
      <c r="PJN13" s="207"/>
      <c r="PJT13" s="205"/>
      <c r="PJU13" s="205"/>
      <c r="PJV13" s="207"/>
      <c r="PKB13" s="205"/>
      <c r="PKC13" s="205"/>
      <c r="PKD13" s="207"/>
      <c r="PKJ13" s="205"/>
      <c r="PKK13" s="205"/>
      <c r="PKL13" s="207"/>
      <c r="PKR13" s="205"/>
      <c r="PKS13" s="205"/>
      <c r="PKT13" s="207"/>
      <c r="PKZ13" s="205"/>
      <c r="PLA13" s="205"/>
      <c r="PLB13" s="207"/>
      <c r="PLH13" s="205"/>
      <c r="PLI13" s="205"/>
      <c r="PLJ13" s="207"/>
      <c r="PLP13" s="205"/>
      <c r="PLQ13" s="205"/>
      <c r="PLR13" s="207"/>
      <c r="PLX13" s="205"/>
      <c r="PLY13" s="205"/>
      <c r="PLZ13" s="207"/>
      <c r="PMF13" s="205"/>
      <c r="PMG13" s="205"/>
      <c r="PMH13" s="207"/>
      <c r="PMN13" s="205"/>
      <c r="PMO13" s="205"/>
      <c r="PMP13" s="207"/>
      <c r="PMV13" s="205"/>
      <c r="PMW13" s="205"/>
      <c r="PMX13" s="207"/>
      <c r="PND13" s="205"/>
      <c r="PNE13" s="205"/>
      <c r="PNF13" s="207"/>
      <c r="PNL13" s="205"/>
      <c r="PNM13" s="205"/>
      <c r="PNN13" s="207"/>
      <c r="PNT13" s="205"/>
      <c r="PNU13" s="205"/>
      <c r="PNV13" s="207"/>
      <c r="POB13" s="205"/>
      <c r="POC13" s="205"/>
      <c r="POD13" s="207"/>
      <c r="POJ13" s="205"/>
      <c r="POK13" s="205"/>
      <c r="POL13" s="207"/>
      <c r="POR13" s="205"/>
      <c r="POS13" s="205"/>
      <c r="POT13" s="207"/>
      <c r="POZ13" s="205"/>
      <c r="PPA13" s="205"/>
      <c r="PPB13" s="207"/>
      <c r="PPH13" s="205"/>
      <c r="PPI13" s="205"/>
      <c r="PPJ13" s="207"/>
      <c r="PPP13" s="205"/>
      <c r="PPQ13" s="205"/>
      <c r="PPR13" s="207"/>
      <c r="PPX13" s="205"/>
      <c r="PPY13" s="205"/>
      <c r="PPZ13" s="207"/>
      <c r="PQF13" s="205"/>
      <c r="PQG13" s="205"/>
      <c r="PQH13" s="207"/>
      <c r="PQN13" s="205"/>
      <c r="PQO13" s="205"/>
      <c r="PQP13" s="207"/>
      <c r="PQV13" s="205"/>
      <c r="PQW13" s="205"/>
      <c r="PQX13" s="207"/>
      <c r="PRD13" s="205"/>
      <c r="PRE13" s="205"/>
      <c r="PRF13" s="207"/>
      <c r="PRL13" s="205"/>
      <c r="PRM13" s="205"/>
      <c r="PRN13" s="207"/>
      <c r="PRT13" s="205"/>
      <c r="PRU13" s="205"/>
      <c r="PRV13" s="207"/>
      <c r="PSB13" s="205"/>
      <c r="PSC13" s="205"/>
      <c r="PSD13" s="207"/>
      <c r="PSJ13" s="205"/>
      <c r="PSK13" s="205"/>
      <c r="PSL13" s="207"/>
      <c r="PSR13" s="205"/>
      <c r="PSS13" s="205"/>
      <c r="PST13" s="207"/>
      <c r="PSZ13" s="205"/>
      <c r="PTA13" s="205"/>
      <c r="PTB13" s="207"/>
      <c r="PTH13" s="205"/>
      <c r="PTI13" s="205"/>
      <c r="PTJ13" s="207"/>
      <c r="PTP13" s="205"/>
      <c r="PTQ13" s="205"/>
      <c r="PTR13" s="207"/>
      <c r="PTX13" s="205"/>
      <c r="PTY13" s="205"/>
      <c r="PTZ13" s="207"/>
      <c r="PUF13" s="205"/>
      <c r="PUG13" s="205"/>
      <c r="PUH13" s="207"/>
      <c r="PUN13" s="205"/>
      <c r="PUO13" s="205"/>
      <c r="PUP13" s="207"/>
      <c r="PUV13" s="205"/>
      <c r="PUW13" s="205"/>
      <c r="PUX13" s="207"/>
      <c r="PVD13" s="205"/>
      <c r="PVE13" s="205"/>
      <c r="PVF13" s="207"/>
      <c r="PVL13" s="205"/>
      <c r="PVM13" s="205"/>
      <c r="PVN13" s="207"/>
      <c r="PVT13" s="205"/>
      <c r="PVU13" s="205"/>
      <c r="PVV13" s="207"/>
      <c r="PWB13" s="205"/>
      <c r="PWC13" s="205"/>
      <c r="PWD13" s="207"/>
      <c r="PWJ13" s="205"/>
      <c r="PWK13" s="205"/>
      <c r="PWL13" s="207"/>
      <c r="PWR13" s="205"/>
      <c r="PWS13" s="205"/>
      <c r="PWT13" s="207"/>
      <c r="PWZ13" s="205"/>
      <c r="PXA13" s="205"/>
      <c r="PXB13" s="207"/>
      <c r="PXH13" s="205"/>
      <c r="PXI13" s="205"/>
      <c r="PXJ13" s="207"/>
      <c r="PXP13" s="205"/>
      <c r="PXQ13" s="205"/>
      <c r="PXR13" s="207"/>
      <c r="PXX13" s="205"/>
      <c r="PXY13" s="205"/>
      <c r="PXZ13" s="207"/>
      <c r="PYF13" s="205"/>
      <c r="PYG13" s="205"/>
      <c r="PYH13" s="207"/>
      <c r="PYN13" s="205"/>
      <c r="PYO13" s="205"/>
      <c r="PYP13" s="207"/>
      <c r="PYV13" s="205"/>
      <c r="PYW13" s="205"/>
      <c r="PYX13" s="207"/>
      <c r="PZD13" s="205"/>
      <c r="PZE13" s="205"/>
      <c r="PZF13" s="207"/>
      <c r="PZL13" s="205"/>
      <c r="PZM13" s="205"/>
      <c r="PZN13" s="207"/>
      <c r="PZT13" s="205"/>
      <c r="PZU13" s="205"/>
      <c r="PZV13" s="207"/>
      <c r="QAB13" s="205"/>
      <c r="QAC13" s="205"/>
      <c r="QAD13" s="207"/>
      <c r="QAJ13" s="205"/>
      <c r="QAK13" s="205"/>
      <c r="QAL13" s="207"/>
      <c r="QAR13" s="205"/>
      <c r="QAS13" s="205"/>
      <c r="QAT13" s="207"/>
      <c r="QAZ13" s="205"/>
      <c r="QBA13" s="205"/>
      <c r="QBB13" s="207"/>
      <c r="QBH13" s="205"/>
      <c r="QBI13" s="205"/>
      <c r="QBJ13" s="207"/>
      <c r="QBP13" s="205"/>
      <c r="QBQ13" s="205"/>
      <c r="QBR13" s="207"/>
      <c r="QBX13" s="205"/>
      <c r="QBY13" s="205"/>
      <c r="QBZ13" s="207"/>
      <c r="QCF13" s="205"/>
      <c r="QCG13" s="205"/>
      <c r="QCH13" s="207"/>
      <c r="QCN13" s="205"/>
      <c r="QCO13" s="205"/>
      <c r="QCP13" s="207"/>
      <c r="QCV13" s="205"/>
      <c r="QCW13" s="205"/>
      <c r="QCX13" s="207"/>
      <c r="QDD13" s="205"/>
      <c r="QDE13" s="205"/>
      <c r="QDF13" s="207"/>
      <c r="QDL13" s="205"/>
      <c r="QDM13" s="205"/>
      <c r="QDN13" s="207"/>
      <c r="QDT13" s="205"/>
      <c r="QDU13" s="205"/>
      <c r="QDV13" s="207"/>
      <c r="QEB13" s="205"/>
      <c r="QEC13" s="205"/>
      <c r="QED13" s="207"/>
      <c r="QEJ13" s="205"/>
      <c r="QEK13" s="205"/>
      <c r="QEL13" s="207"/>
      <c r="QER13" s="205"/>
      <c r="QES13" s="205"/>
      <c r="QET13" s="207"/>
      <c r="QEZ13" s="205"/>
      <c r="QFA13" s="205"/>
      <c r="QFB13" s="207"/>
      <c r="QFH13" s="205"/>
      <c r="QFI13" s="205"/>
      <c r="QFJ13" s="207"/>
      <c r="QFP13" s="205"/>
      <c r="QFQ13" s="205"/>
      <c r="QFR13" s="207"/>
      <c r="QFX13" s="205"/>
      <c r="QFY13" s="205"/>
      <c r="QFZ13" s="207"/>
      <c r="QGF13" s="205"/>
      <c r="QGG13" s="205"/>
      <c r="QGH13" s="207"/>
      <c r="QGN13" s="205"/>
      <c r="QGO13" s="205"/>
      <c r="QGP13" s="207"/>
      <c r="QGV13" s="205"/>
      <c r="QGW13" s="205"/>
      <c r="QGX13" s="207"/>
      <c r="QHD13" s="205"/>
      <c r="QHE13" s="205"/>
      <c r="QHF13" s="207"/>
      <c r="QHL13" s="205"/>
      <c r="QHM13" s="205"/>
      <c r="QHN13" s="207"/>
      <c r="QHT13" s="205"/>
      <c r="QHU13" s="205"/>
      <c r="QHV13" s="207"/>
      <c r="QIB13" s="205"/>
      <c r="QIC13" s="205"/>
      <c r="QID13" s="207"/>
      <c r="QIJ13" s="205"/>
      <c r="QIK13" s="205"/>
      <c r="QIL13" s="207"/>
      <c r="QIR13" s="205"/>
      <c r="QIS13" s="205"/>
      <c r="QIT13" s="207"/>
      <c r="QIZ13" s="205"/>
      <c r="QJA13" s="205"/>
      <c r="QJB13" s="207"/>
      <c r="QJH13" s="205"/>
      <c r="QJI13" s="205"/>
      <c r="QJJ13" s="207"/>
      <c r="QJP13" s="205"/>
      <c r="QJQ13" s="205"/>
      <c r="QJR13" s="207"/>
      <c r="QJX13" s="205"/>
      <c r="QJY13" s="205"/>
      <c r="QJZ13" s="207"/>
      <c r="QKF13" s="205"/>
      <c r="QKG13" s="205"/>
      <c r="QKH13" s="207"/>
      <c r="QKN13" s="205"/>
      <c r="QKO13" s="205"/>
      <c r="QKP13" s="207"/>
      <c r="QKV13" s="205"/>
      <c r="QKW13" s="205"/>
      <c r="QKX13" s="207"/>
      <c r="QLD13" s="205"/>
      <c r="QLE13" s="205"/>
      <c r="QLF13" s="207"/>
      <c r="QLL13" s="205"/>
      <c r="QLM13" s="205"/>
      <c r="QLN13" s="207"/>
      <c r="QLT13" s="205"/>
      <c r="QLU13" s="205"/>
      <c r="QLV13" s="207"/>
      <c r="QMB13" s="205"/>
      <c r="QMC13" s="205"/>
      <c r="QMD13" s="207"/>
      <c r="QMJ13" s="205"/>
      <c r="QMK13" s="205"/>
      <c r="QML13" s="207"/>
      <c r="QMR13" s="205"/>
      <c r="QMS13" s="205"/>
      <c r="QMT13" s="207"/>
      <c r="QMZ13" s="205"/>
      <c r="QNA13" s="205"/>
      <c r="QNB13" s="207"/>
      <c r="QNH13" s="205"/>
      <c r="QNI13" s="205"/>
      <c r="QNJ13" s="207"/>
      <c r="QNP13" s="205"/>
      <c r="QNQ13" s="205"/>
      <c r="QNR13" s="207"/>
      <c r="QNX13" s="205"/>
      <c r="QNY13" s="205"/>
      <c r="QNZ13" s="207"/>
      <c r="QOF13" s="205"/>
      <c r="QOG13" s="205"/>
      <c r="QOH13" s="207"/>
      <c r="QON13" s="205"/>
      <c r="QOO13" s="205"/>
      <c r="QOP13" s="207"/>
      <c r="QOV13" s="205"/>
      <c r="QOW13" s="205"/>
      <c r="QOX13" s="207"/>
      <c r="QPD13" s="205"/>
      <c r="QPE13" s="205"/>
      <c r="QPF13" s="207"/>
      <c r="QPL13" s="205"/>
      <c r="QPM13" s="205"/>
      <c r="QPN13" s="207"/>
      <c r="QPT13" s="205"/>
      <c r="QPU13" s="205"/>
      <c r="QPV13" s="207"/>
      <c r="QQB13" s="205"/>
      <c r="QQC13" s="205"/>
      <c r="QQD13" s="207"/>
      <c r="QQJ13" s="205"/>
      <c r="QQK13" s="205"/>
      <c r="QQL13" s="207"/>
      <c r="QQR13" s="205"/>
      <c r="QQS13" s="205"/>
      <c r="QQT13" s="207"/>
      <c r="QQZ13" s="205"/>
      <c r="QRA13" s="205"/>
      <c r="QRB13" s="207"/>
      <c r="QRH13" s="205"/>
      <c r="QRI13" s="205"/>
      <c r="QRJ13" s="207"/>
      <c r="QRP13" s="205"/>
      <c r="QRQ13" s="205"/>
      <c r="QRR13" s="207"/>
      <c r="QRX13" s="205"/>
      <c r="QRY13" s="205"/>
      <c r="QRZ13" s="207"/>
      <c r="QSF13" s="205"/>
      <c r="QSG13" s="205"/>
      <c r="QSH13" s="207"/>
      <c r="QSN13" s="205"/>
      <c r="QSO13" s="205"/>
      <c r="QSP13" s="207"/>
      <c r="QSV13" s="205"/>
      <c r="QSW13" s="205"/>
      <c r="QSX13" s="207"/>
      <c r="QTD13" s="205"/>
      <c r="QTE13" s="205"/>
      <c r="QTF13" s="207"/>
      <c r="QTL13" s="205"/>
      <c r="QTM13" s="205"/>
      <c r="QTN13" s="207"/>
      <c r="QTT13" s="205"/>
      <c r="QTU13" s="205"/>
      <c r="QTV13" s="207"/>
      <c r="QUB13" s="205"/>
      <c r="QUC13" s="205"/>
      <c r="QUD13" s="207"/>
      <c r="QUJ13" s="205"/>
      <c r="QUK13" s="205"/>
      <c r="QUL13" s="207"/>
      <c r="QUR13" s="205"/>
      <c r="QUS13" s="205"/>
      <c r="QUT13" s="207"/>
      <c r="QUZ13" s="205"/>
      <c r="QVA13" s="205"/>
      <c r="QVB13" s="207"/>
      <c r="QVH13" s="205"/>
      <c r="QVI13" s="205"/>
      <c r="QVJ13" s="207"/>
      <c r="QVP13" s="205"/>
      <c r="QVQ13" s="205"/>
      <c r="QVR13" s="207"/>
      <c r="QVX13" s="205"/>
      <c r="QVY13" s="205"/>
      <c r="QVZ13" s="207"/>
      <c r="QWF13" s="205"/>
      <c r="QWG13" s="205"/>
      <c r="QWH13" s="207"/>
      <c r="QWN13" s="205"/>
      <c r="QWO13" s="205"/>
      <c r="QWP13" s="207"/>
      <c r="QWV13" s="205"/>
      <c r="QWW13" s="205"/>
      <c r="QWX13" s="207"/>
      <c r="QXD13" s="205"/>
      <c r="QXE13" s="205"/>
      <c r="QXF13" s="207"/>
      <c r="QXL13" s="205"/>
      <c r="QXM13" s="205"/>
      <c r="QXN13" s="207"/>
      <c r="QXT13" s="205"/>
      <c r="QXU13" s="205"/>
      <c r="QXV13" s="207"/>
      <c r="QYB13" s="205"/>
      <c r="QYC13" s="205"/>
      <c r="QYD13" s="207"/>
      <c r="QYJ13" s="205"/>
      <c r="QYK13" s="205"/>
      <c r="QYL13" s="207"/>
      <c r="QYR13" s="205"/>
      <c r="QYS13" s="205"/>
      <c r="QYT13" s="207"/>
      <c r="QYZ13" s="205"/>
      <c r="QZA13" s="205"/>
      <c r="QZB13" s="207"/>
      <c r="QZH13" s="205"/>
      <c r="QZI13" s="205"/>
      <c r="QZJ13" s="207"/>
      <c r="QZP13" s="205"/>
      <c r="QZQ13" s="205"/>
      <c r="QZR13" s="207"/>
      <c r="QZX13" s="205"/>
      <c r="QZY13" s="205"/>
      <c r="QZZ13" s="207"/>
      <c r="RAF13" s="205"/>
      <c r="RAG13" s="205"/>
      <c r="RAH13" s="207"/>
      <c r="RAN13" s="205"/>
      <c r="RAO13" s="205"/>
      <c r="RAP13" s="207"/>
      <c r="RAV13" s="205"/>
      <c r="RAW13" s="205"/>
      <c r="RAX13" s="207"/>
      <c r="RBD13" s="205"/>
      <c r="RBE13" s="205"/>
      <c r="RBF13" s="207"/>
      <c r="RBL13" s="205"/>
      <c r="RBM13" s="205"/>
      <c r="RBN13" s="207"/>
      <c r="RBT13" s="205"/>
      <c r="RBU13" s="205"/>
      <c r="RBV13" s="207"/>
      <c r="RCB13" s="205"/>
      <c r="RCC13" s="205"/>
      <c r="RCD13" s="207"/>
      <c r="RCJ13" s="205"/>
      <c r="RCK13" s="205"/>
      <c r="RCL13" s="207"/>
      <c r="RCR13" s="205"/>
      <c r="RCS13" s="205"/>
      <c r="RCT13" s="207"/>
      <c r="RCZ13" s="205"/>
      <c r="RDA13" s="205"/>
      <c r="RDB13" s="207"/>
      <c r="RDH13" s="205"/>
      <c r="RDI13" s="205"/>
      <c r="RDJ13" s="207"/>
      <c r="RDP13" s="205"/>
      <c r="RDQ13" s="205"/>
      <c r="RDR13" s="207"/>
      <c r="RDX13" s="205"/>
      <c r="RDY13" s="205"/>
      <c r="RDZ13" s="207"/>
      <c r="REF13" s="205"/>
      <c r="REG13" s="205"/>
      <c r="REH13" s="207"/>
      <c r="REN13" s="205"/>
      <c r="REO13" s="205"/>
      <c r="REP13" s="207"/>
      <c r="REV13" s="205"/>
      <c r="REW13" s="205"/>
      <c r="REX13" s="207"/>
      <c r="RFD13" s="205"/>
      <c r="RFE13" s="205"/>
      <c r="RFF13" s="207"/>
      <c r="RFL13" s="205"/>
      <c r="RFM13" s="205"/>
      <c r="RFN13" s="207"/>
      <c r="RFT13" s="205"/>
      <c r="RFU13" s="205"/>
      <c r="RFV13" s="207"/>
      <c r="RGB13" s="205"/>
      <c r="RGC13" s="205"/>
      <c r="RGD13" s="207"/>
      <c r="RGJ13" s="205"/>
      <c r="RGK13" s="205"/>
      <c r="RGL13" s="207"/>
      <c r="RGR13" s="205"/>
      <c r="RGS13" s="205"/>
      <c r="RGT13" s="207"/>
      <c r="RGZ13" s="205"/>
      <c r="RHA13" s="205"/>
      <c r="RHB13" s="207"/>
      <c r="RHH13" s="205"/>
      <c r="RHI13" s="205"/>
      <c r="RHJ13" s="207"/>
      <c r="RHP13" s="205"/>
      <c r="RHQ13" s="205"/>
      <c r="RHR13" s="207"/>
      <c r="RHX13" s="205"/>
      <c r="RHY13" s="205"/>
      <c r="RHZ13" s="207"/>
      <c r="RIF13" s="205"/>
      <c r="RIG13" s="205"/>
      <c r="RIH13" s="207"/>
      <c r="RIN13" s="205"/>
      <c r="RIO13" s="205"/>
      <c r="RIP13" s="207"/>
      <c r="RIV13" s="205"/>
      <c r="RIW13" s="205"/>
      <c r="RIX13" s="207"/>
      <c r="RJD13" s="205"/>
      <c r="RJE13" s="205"/>
      <c r="RJF13" s="207"/>
      <c r="RJL13" s="205"/>
      <c r="RJM13" s="205"/>
      <c r="RJN13" s="207"/>
      <c r="RJT13" s="205"/>
      <c r="RJU13" s="205"/>
      <c r="RJV13" s="207"/>
      <c r="RKB13" s="205"/>
      <c r="RKC13" s="205"/>
      <c r="RKD13" s="207"/>
      <c r="RKJ13" s="205"/>
      <c r="RKK13" s="205"/>
      <c r="RKL13" s="207"/>
      <c r="RKR13" s="205"/>
      <c r="RKS13" s="205"/>
      <c r="RKT13" s="207"/>
      <c r="RKZ13" s="205"/>
      <c r="RLA13" s="205"/>
      <c r="RLB13" s="207"/>
      <c r="RLH13" s="205"/>
      <c r="RLI13" s="205"/>
      <c r="RLJ13" s="207"/>
      <c r="RLP13" s="205"/>
      <c r="RLQ13" s="205"/>
      <c r="RLR13" s="207"/>
      <c r="RLX13" s="205"/>
      <c r="RLY13" s="205"/>
      <c r="RLZ13" s="207"/>
      <c r="RMF13" s="205"/>
      <c r="RMG13" s="205"/>
      <c r="RMH13" s="207"/>
      <c r="RMN13" s="205"/>
      <c r="RMO13" s="205"/>
      <c r="RMP13" s="207"/>
      <c r="RMV13" s="205"/>
      <c r="RMW13" s="205"/>
      <c r="RMX13" s="207"/>
      <c r="RND13" s="205"/>
      <c r="RNE13" s="205"/>
      <c r="RNF13" s="207"/>
      <c r="RNL13" s="205"/>
      <c r="RNM13" s="205"/>
      <c r="RNN13" s="207"/>
      <c r="RNT13" s="205"/>
      <c r="RNU13" s="205"/>
      <c r="RNV13" s="207"/>
      <c r="ROB13" s="205"/>
      <c r="ROC13" s="205"/>
      <c r="ROD13" s="207"/>
      <c r="ROJ13" s="205"/>
      <c r="ROK13" s="205"/>
      <c r="ROL13" s="207"/>
      <c r="ROR13" s="205"/>
      <c r="ROS13" s="205"/>
      <c r="ROT13" s="207"/>
      <c r="ROZ13" s="205"/>
      <c r="RPA13" s="205"/>
      <c r="RPB13" s="207"/>
      <c r="RPH13" s="205"/>
      <c r="RPI13" s="205"/>
      <c r="RPJ13" s="207"/>
      <c r="RPP13" s="205"/>
      <c r="RPQ13" s="205"/>
      <c r="RPR13" s="207"/>
      <c r="RPX13" s="205"/>
      <c r="RPY13" s="205"/>
      <c r="RPZ13" s="207"/>
      <c r="RQF13" s="205"/>
      <c r="RQG13" s="205"/>
      <c r="RQH13" s="207"/>
      <c r="RQN13" s="205"/>
      <c r="RQO13" s="205"/>
      <c r="RQP13" s="207"/>
      <c r="RQV13" s="205"/>
      <c r="RQW13" s="205"/>
      <c r="RQX13" s="207"/>
      <c r="RRD13" s="205"/>
      <c r="RRE13" s="205"/>
      <c r="RRF13" s="207"/>
      <c r="RRL13" s="205"/>
      <c r="RRM13" s="205"/>
      <c r="RRN13" s="207"/>
      <c r="RRT13" s="205"/>
      <c r="RRU13" s="205"/>
      <c r="RRV13" s="207"/>
      <c r="RSB13" s="205"/>
      <c r="RSC13" s="205"/>
      <c r="RSD13" s="207"/>
      <c r="RSJ13" s="205"/>
      <c r="RSK13" s="205"/>
      <c r="RSL13" s="207"/>
      <c r="RSR13" s="205"/>
      <c r="RSS13" s="205"/>
      <c r="RST13" s="207"/>
      <c r="RSZ13" s="205"/>
      <c r="RTA13" s="205"/>
      <c r="RTB13" s="207"/>
      <c r="RTH13" s="205"/>
      <c r="RTI13" s="205"/>
      <c r="RTJ13" s="207"/>
      <c r="RTP13" s="205"/>
      <c r="RTQ13" s="205"/>
      <c r="RTR13" s="207"/>
      <c r="RTX13" s="205"/>
      <c r="RTY13" s="205"/>
      <c r="RTZ13" s="207"/>
      <c r="RUF13" s="205"/>
      <c r="RUG13" s="205"/>
      <c r="RUH13" s="207"/>
      <c r="RUN13" s="205"/>
      <c r="RUO13" s="205"/>
      <c r="RUP13" s="207"/>
      <c r="RUV13" s="205"/>
      <c r="RUW13" s="205"/>
      <c r="RUX13" s="207"/>
      <c r="RVD13" s="205"/>
      <c r="RVE13" s="205"/>
      <c r="RVF13" s="207"/>
      <c r="RVL13" s="205"/>
      <c r="RVM13" s="205"/>
      <c r="RVN13" s="207"/>
      <c r="RVT13" s="205"/>
      <c r="RVU13" s="205"/>
      <c r="RVV13" s="207"/>
      <c r="RWB13" s="205"/>
      <c r="RWC13" s="205"/>
      <c r="RWD13" s="207"/>
      <c r="RWJ13" s="205"/>
      <c r="RWK13" s="205"/>
      <c r="RWL13" s="207"/>
      <c r="RWR13" s="205"/>
      <c r="RWS13" s="205"/>
      <c r="RWT13" s="207"/>
      <c r="RWZ13" s="205"/>
      <c r="RXA13" s="205"/>
      <c r="RXB13" s="207"/>
      <c r="RXH13" s="205"/>
      <c r="RXI13" s="205"/>
      <c r="RXJ13" s="207"/>
      <c r="RXP13" s="205"/>
      <c r="RXQ13" s="205"/>
      <c r="RXR13" s="207"/>
      <c r="RXX13" s="205"/>
      <c r="RXY13" s="205"/>
      <c r="RXZ13" s="207"/>
      <c r="RYF13" s="205"/>
      <c r="RYG13" s="205"/>
      <c r="RYH13" s="207"/>
      <c r="RYN13" s="205"/>
      <c r="RYO13" s="205"/>
      <c r="RYP13" s="207"/>
      <c r="RYV13" s="205"/>
      <c r="RYW13" s="205"/>
      <c r="RYX13" s="207"/>
      <c r="RZD13" s="205"/>
      <c r="RZE13" s="205"/>
      <c r="RZF13" s="207"/>
      <c r="RZL13" s="205"/>
      <c r="RZM13" s="205"/>
      <c r="RZN13" s="207"/>
      <c r="RZT13" s="205"/>
      <c r="RZU13" s="205"/>
      <c r="RZV13" s="207"/>
      <c r="SAB13" s="205"/>
      <c r="SAC13" s="205"/>
      <c r="SAD13" s="207"/>
      <c r="SAJ13" s="205"/>
      <c r="SAK13" s="205"/>
      <c r="SAL13" s="207"/>
      <c r="SAR13" s="205"/>
      <c r="SAS13" s="205"/>
      <c r="SAT13" s="207"/>
      <c r="SAZ13" s="205"/>
      <c r="SBA13" s="205"/>
      <c r="SBB13" s="207"/>
      <c r="SBH13" s="205"/>
      <c r="SBI13" s="205"/>
      <c r="SBJ13" s="207"/>
      <c r="SBP13" s="205"/>
      <c r="SBQ13" s="205"/>
      <c r="SBR13" s="207"/>
      <c r="SBX13" s="205"/>
      <c r="SBY13" s="205"/>
      <c r="SBZ13" s="207"/>
      <c r="SCF13" s="205"/>
      <c r="SCG13" s="205"/>
      <c r="SCH13" s="207"/>
      <c r="SCN13" s="205"/>
      <c r="SCO13" s="205"/>
      <c r="SCP13" s="207"/>
      <c r="SCV13" s="205"/>
      <c r="SCW13" s="205"/>
      <c r="SCX13" s="207"/>
      <c r="SDD13" s="205"/>
      <c r="SDE13" s="205"/>
      <c r="SDF13" s="207"/>
      <c r="SDL13" s="205"/>
      <c r="SDM13" s="205"/>
      <c r="SDN13" s="207"/>
      <c r="SDT13" s="205"/>
      <c r="SDU13" s="205"/>
      <c r="SDV13" s="207"/>
      <c r="SEB13" s="205"/>
      <c r="SEC13" s="205"/>
      <c r="SED13" s="207"/>
      <c r="SEJ13" s="205"/>
      <c r="SEK13" s="205"/>
      <c r="SEL13" s="207"/>
      <c r="SER13" s="205"/>
      <c r="SES13" s="205"/>
      <c r="SET13" s="207"/>
      <c r="SEZ13" s="205"/>
      <c r="SFA13" s="205"/>
      <c r="SFB13" s="207"/>
      <c r="SFH13" s="205"/>
      <c r="SFI13" s="205"/>
      <c r="SFJ13" s="207"/>
      <c r="SFP13" s="205"/>
      <c r="SFQ13" s="205"/>
      <c r="SFR13" s="207"/>
      <c r="SFX13" s="205"/>
      <c r="SFY13" s="205"/>
      <c r="SFZ13" s="207"/>
      <c r="SGF13" s="205"/>
      <c r="SGG13" s="205"/>
      <c r="SGH13" s="207"/>
      <c r="SGN13" s="205"/>
      <c r="SGO13" s="205"/>
      <c r="SGP13" s="207"/>
      <c r="SGV13" s="205"/>
      <c r="SGW13" s="205"/>
      <c r="SGX13" s="207"/>
      <c r="SHD13" s="205"/>
      <c r="SHE13" s="205"/>
      <c r="SHF13" s="207"/>
      <c r="SHL13" s="205"/>
      <c r="SHM13" s="205"/>
      <c r="SHN13" s="207"/>
      <c r="SHT13" s="205"/>
      <c r="SHU13" s="205"/>
      <c r="SHV13" s="207"/>
      <c r="SIB13" s="205"/>
      <c r="SIC13" s="205"/>
      <c r="SID13" s="207"/>
      <c r="SIJ13" s="205"/>
      <c r="SIK13" s="205"/>
      <c r="SIL13" s="207"/>
      <c r="SIR13" s="205"/>
      <c r="SIS13" s="205"/>
      <c r="SIT13" s="207"/>
      <c r="SIZ13" s="205"/>
      <c r="SJA13" s="205"/>
      <c r="SJB13" s="207"/>
      <c r="SJH13" s="205"/>
      <c r="SJI13" s="205"/>
      <c r="SJJ13" s="207"/>
      <c r="SJP13" s="205"/>
      <c r="SJQ13" s="205"/>
      <c r="SJR13" s="207"/>
      <c r="SJX13" s="205"/>
      <c r="SJY13" s="205"/>
      <c r="SJZ13" s="207"/>
      <c r="SKF13" s="205"/>
      <c r="SKG13" s="205"/>
      <c r="SKH13" s="207"/>
      <c r="SKN13" s="205"/>
      <c r="SKO13" s="205"/>
      <c r="SKP13" s="207"/>
      <c r="SKV13" s="205"/>
      <c r="SKW13" s="205"/>
      <c r="SKX13" s="207"/>
      <c r="SLD13" s="205"/>
      <c r="SLE13" s="205"/>
      <c r="SLF13" s="207"/>
      <c r="SLL13" s="205"/>
      <c r="SLM13" s="205"/>
      <c r="SLN13" s="207"/>
      <c r="SLT13" s="205"/>
      <c r="SLU13" s="205"/>
      <c r="SLV13" s="207"/>
      <c r="SMB13" s="205"/>
      <c r="SMC13" s="205"/>
      <c r="SMD13" s="207"/>
      <c r="SMJ13" s="205"/>
      <c r="SMK13" s="205"/>
      <c r="SML13" s="207"/>
      <c r="SMR13" s="205"/>
      <c r="SMS13" s="205"/>
      <c r="SMT13" s="207"/>
      <c r="SMZ13" s="205"/>
      <c r="SNA13" s="205"/>
      <c r="SNB13" s="207"/>
      <c r="SNH13" s="205"/>
      <c r="SNI13" s="205"/>
      <c r="SNJ13" s="207"/>
      <c r="SNP13" s="205"/>
      <c r="SNQ13" s="205"/>
      <c r="SNR13" s="207"/>
      <c r="SNX13" s="205"/>
      <c r="SNY13" s="205"/>
      <c r="SNZ13" s="207"/>
      <c r="SOF13" s="205"/>
      <c r="SOG13" s="205"/>
      <c r="SOH13" s="207"/>
      <c r="SON13" s="205"/>
      <c r="SOO13" s="205"/>
      <c r="SOP13" s="207"/>
      <c r="SOV13" s="205"/>
      <c r="SOW13" s="205"/>
      <c r="SOX13" s="207"/>
      <c r="SPD13" s="205"/>
      <c r="SPE13" s="205"/>
      <c r="SPF13" s="207"/>
      <c r="SPL13" s="205"/>
      <c r="SPM13" s="205"/>
      <c r="SPN13" s="207"/>
      <c r="SPT13" s="205"/>
      <c r="SPU13" s="205"/>
      <c r="SPV13" s="207"/>
      <c r="SQB13" s="205"/>
      <c r="SQC13" s="205"/>
      <c r="SQD13" s="207"/>
      <c r="SQJ13" s="205"/>
      <c r="SQK13" s="205"/>
      <c r="SQL13" s="207"/>
      <c r="SQR13" s="205"/>
      <c r="SQS13" s="205"/>
      <c r="SQT13" s="207"/>
      <c r="SQZ13" s="205"/>
      <c r="SRA13" s="205"/>
      <c r="SRB13" s="207"/>
      <c r="SRH13" s="205"/>
      <c r="SRI13" s="205"/>
      <c r="SRJ13" s="207"/>
      <c r="SRP13" s="205"/>
      <c r="SRQ13" s="205"/>
      <c r="SRR13" s="207"/>
      <c r="SRX13" s="205"/>
      <c r="SRY13" s="205"/>
      <c r="SRZ13" s="207"/>
      <c r="SSF13" s="205"/>
      <c r="SSG13" s="205"/>
      <c r="SSH13" s="207"/>
      <c r="SSN13" s="205"/>
      <c r="SSO13" s="205"/>
      <c r="SSP13" s="207"/>
      <c r="SSV13" s="205"/>
      <c r="SSW13" s="205"/>
      <c r="SSX13" s="207"/>
      <c r="STD13" s="205"/>
      <c r="STE13" s="205"/>
      <c r="STF13" s="207"/>
      <c r="STL13" s="205"/>
      <c r="STM13" s="205"/>
      <c r="STN13" s="207"/>
      <c r="STT13" s="205"/>
      <c r="STU13" s="205"/>
      <c r="STV13" s="207"/>
      <c r="SUB13" s="205"/>
      <c r="SUC13" s="205"/>
      <c r="SUD13" s="207"/>
      <c r="SUJ13" s="205"/>
      <c r="SUK13" s="205"/>
      <c r="SUL13" s="207"/>
      <c r="SUR13" s="205"/>
      <c r="SUS13" s="205"/>
      <c r="SUT13" s="207"/>
      <c r="SUZ13" s="205"/>
      <c r="SVA13" s="205"/>
      <c r="SVB13" s="207"/>
      <c r="SVH13" s="205"/>
      <c r="SVI13" s="205"/>
      <c r="SVJ13" s="207"/>
      <c r="SVP13" s="205"/>
      <c r="SVQ13" s="205"/>
      <c r="SVR13" s="207"/>
      <c r="SVX13" s="205"/>
      <c r="SVY13" s="205"/>
      <c r="SVZ13" s="207"/>
      <c r="SWF13" s="205"/>
      <c r="SWG13" s="205"/>
      <c r="SWH13" s="207"/>
      <c r="SWN13" s="205"/>
      <c r="SWO13" s="205"/>
      <c r="SWP13" s="207"/>
      <c r="SWV13" s="205"/>
      <c r="SWW13" s="205"/>
      <c r="SWX13" s="207"/>
      <c r="SXD13" s="205"/>
      <c r="SXE13" s="205"/>
      <c r="SXF13" s="207"/>
      <c r="SXL13" s="205"/>
      <c r="SXM13" s="205"/>
      <c r="SXN13" s="207"/>
      <c r="SXT13" s="205"/>
      <c r="SXU13" s="205"/>
      <c r="SXV13" s="207"/>
      <c r="SYB13" s="205"/>
      <c r="SYC13" s="205"/>
      <c r="SYD13" s="207"/>
      <c r="SYJ13" s="205"/>
      <c r="SYK13" s="205"/>
      <c r="SYL13" s="207"/>
      <c r="SYR13" s="205"/>
      <c r="SYS13" s="205"/>
      <c r="SYT13" s="207"/>
      <c r="SYZ13" s="205"/>
      <c r="SZA13" s="205"/>
      <c r="SZB13" s="207"/>
      <c r="SZH13" s="205"/>
      <c r="SZI13" s="205"/>
      <c r="SZJ13" s="207"/>
      <c r="SZP13" s="205"/>
      <c r="SZQ13" s="205"/>
      <c r="SZR13" s="207"/>
      <c r="SZX13" s="205"/>
      <c r="SZY13" s="205"/>
      <c r="SZZ13" s="207"/>
      <c r="TAF13" s="205"/>
      <c r="TAG13" s="205"/>
      <c r="TAH13" s="207"/>
      <c r="TAN13" s="205"/>
      <c r="TAO13" s="205"/>
      <c r="TAP13" s="207"/>
      <c r="TAV13" s="205"/>
      <c r="TAW13" s="205"/>
      <c r="TAX13" s="207"/>
      <c r="TBD13" s="205"/>
      <c r="TBE13" s="205"/>
      <c r="TBF13" s="207"/>
      <c r="TBL13" s="205"/>
      <c r="TBM13" s="205"/>
      <c r="TBN13" s="207"/>
      <c r="TBT13" s="205"/>
      <c r="TBU13" s="205"/>
      <c r="TBV13" s="207"/>
      <c r="TCB13" s="205"/>
      <c r="TCC13" s="205"/>
      <c r="TCD13" s="207"/>
      <c r="TCJ13" s="205"/>
      <c r="TCK13" s="205"/>
      <c r="TCL13" s="207"/>
      <c r="TCR13" s="205"/>
      <c r="TCS13" s="205"/>
      <c r="TCT13" s="207"/>
      <c r="TCZ13" s="205"/>
      <c r="TDA13" s="205"/>
      <c r="TDB13" s="207"/>
      <c r="TDH13" s="205"/>
      <c r="TDI13" s="205"/>
      <c r="TDJ13" s="207"/>
      <c r="TDP13" s="205"/>
      <c r="TDQ13" s="205"/>
      <c r="TDR13" s="207"/>
      <c r="TDX13" s="205"/>
      <c r="TDY13" s="205"/>
      <c r="TDZ13" s="207"/>
      <c r="TEF13" s="205"/>
      <c r="TEG13" s="205"/>
      <c r="TEH13" s="207"/>
      <c r="TEN13" s="205"/>
      <c r="TEO13" s="205"/>
      <c r="TEP13" s="207"/>
      <c r="TEV13" s="205"/>
      <c r="TEW13" s="205"/>
      <c r="TEX13" s="207"/>
      <c r="TFD13" s="205"/>
      <c r="TFE13" s="205"/>
      <c r="TFF13" s="207"/>
      <c r="TFL13" s="205"/>
      <c r="TFM13" s="205"/>
      <c r="TFN13" s="207"/>
      <c r="TFT13" s="205"/>
      <c r="TFU13" s="205"/>
      <c r="TFV13" s="207"/>
      <c r="TGB13" s="205"/>
      <c r="TGC13" s="205"/>
      <c r="TGD13" s="207"/>
      <c r="TGJ13" s="205"/>
      <c r="TGK13" s="205"/>
      <c r="TGL13" s="207"/>
      <c r="TGR13" s="205"/>
      <c r="TGS13" s="205"/>
      <c r="TGT13" s="207"/>
      <c r="TGZ13" s="205"/>
      <c r="THA13" s="205"/>
      <c r="THB13" s="207"/>
      <c r="THH13" s="205"/>
      <c r="THI13" s="205"/>
      <c r="THJ13" s="207"/>
      <c r="THP13" s="205"/>
      <c r="THQ13" s="205"/>
      <c r="THR13" s="207"/>
      <c r="THX13" s="205"/>
      <c r="THY13" s="205"/>
      <c r="THZ13" s="207"/>
      <c r="TIF13" s="205"/>
      <c r="TIG13" s="205"/>
      <c r="TIH13" s="207"/>
      <c r="TIN13" s="205"/>
      <c r="TIO13" s="205"/>
      <c r="TIP13" s="207"/>
      <c r="TIV13" s="205"/>
      <c r="TIW13" s="205"/>
      <c r="TIX13" s="207"/>
      <c r="TJD13" s="205"/>
      <c r="TJE13" s="205"/>
      <c r="TJF13" s="207"/>
      <c r="TJL13" s="205"/>
      <c r="TJM13" s="205"/>
      <c r="TJN13" s="207"/>
      <c r="TJT13" s="205"/>
      <c r="TJU13" s="205"/>
      <c r="TJV13" s="207"/>
      <c r="TKB13" s="205"/>
      <c r="TKC13" s="205"/>
      <c r="TKD13" s="207"/>
      <c r="TKJ13" s="205"/>
      <c r="TKK13" s="205"/>
      <c r="TKL13" s="207"/>
      <c r="TKR13" s="205"/>
      <c r="TKS13" s="205"/>
      <c r="TKT13" s="207"/>
      <c r="TKZ13" s="205"/>
      <c r="TLA13" s="205"/>
      <c r="TLB13" s="207"/>
      <c r="TLH13" s="205"/>
      <c r="TLI13" s="205"/>
      <c r="TLJ13" s="207"/>
      <c r="TLP13" s="205"/>
      <c r="TLQ13" s="205"/>
      <c r="TLR13" s="207"/>
      <c r="TLX13" s="205"/>
      <c r="TLY13" s="205"/>
      <c r="TLZ13" s="207"/>
      <c r="TMF13" s="205"/>
      <c r="TMG13" s="205"/>
      <c r="TMH13" s="207"/>
      <c r="TMN13" s="205"/>
      <c r="TMO13" s="205"/>
      <c r="TMP13" s="207"/>
      <c r="TMV13" s="205"/>
      <c r="TMW13" s="205"/>
      <c r="TMX13" s="207"/>
      <c r="TND13" s="205"/>
      <c r="TNE13" s="205"/>
      <c r="TNF13" s="207"/>
      <c r="TNL13" s="205"/>
      <c r="TNM13" s="205"/>
      <c r="TNN13" s="207"/>
      <c r="TNT13" s="205"/>
      <c r="TNU13" s="205"/>
      <c r="TNV13" s="207"/>
      <c r="TOB13" s="205"/>
      <c r="TOC13" s="205"/>
      <c r="TOD13" s="207"/>
      <c r="TOJ13" s="205"/>
      <c r="TOK13" s="205"/>
      <c r="TOL13" s="207"/>
      <c r="TOR13" s="205"/>
      <c r="TOS13" s="205"/>
      <c r="TOT13" s="207"/>
      <c r="TOZ13" s="205"/>
      <c r="TPA13" s="205"/>
      <c r="TPB13" s="207"/>
      <c r="TPH13" s="205"/>
      <c r="TPI13" s="205"/>
      <c r="TPJ13" s="207"/>
      <c r="TPP13" s="205"/>
      <c r="TPQ13" s="205"/>
      <c r="TPR13" s="207"/>
      <c r="TPX13" s="205"/>
      <c r="TPY13" s="205"/>
      <c r="TPZ13" s="207"/>
      <c r="TQF13" s="205"/>
      <c r="TQG13" s="205"/>
      <c r="TQH13" s="207"/>
      <c r="TQN13" s="205"/>
      <c r="TQO13" s="205"/>
      <c r="TQP13" s="207"/>
      <c r="TQV13" s="205"/>
      <c r="TQW13" s="205"/>
      <c r="TQX13" s="207"/>
      <c r="TRD13" s="205"/>
      <c r="TRE13" s="205"/>
      <c r="TRF13" s="207"/>
      <c r="TRL13" s="205"/>
      <c r="TRM13" s="205"/>
      <c r="TRN13" s="207"/>
      <c r="TRT13" s="205"/>
      <c r="TRU13" s="205"/>
      <c r="TRV13" s="207"/>
      <c r="TSB13" s="205"/>
      <c r="TSC13" s="205"/>
      <c r="TSD13" s="207"/>
      <c r="TSJ13" s="205"/>
      <c r="TSK13" s="205"/>
      <c r="TSL13" s="207"/>
      <c r="TSR13" s="205"/>
      <c r="TSS13" s="205"/>
      <c r="TST13" s="207"/>
      <c r="TSZ13" s="205"/>
      <c r="TTA13" s="205"/>
      <c r="TTB13" s="207"/>
      <c r="TTH13" s="205"/>
      <c r="TTI13" s="205"/>
      <c r="TTJ13" s="207"/>
      <c r="TTP13" s="205"/>
      <c r="TTQ13" s="205"/>
      <c r="TTR13" s="207"/>
      <c r="TTX13" s="205"/>
      <c r="TTY13" s="205"/>
      <c r="TTZ13" s="207"/>
      <c r="TUF13" s="205"/>
      <c r="TUG13" s="205"/>
      <c r="TUH13" s="207"/>
      <c r="TUN13" s="205"/>
      <c r="TUO13" s="205"/>
      <c r="TUP13" s="207"/>
      <c r="TUV13" s="205"/>
      <c r="TUW13" s="205"/>
      <c r="TUX13" s="207"/>
      <c r="TVD13" s="205"/>
      <c r="TVE13" s="205"/>
      <c r="TVF13" s="207"/>
      <c r="TVL13" s="205"/>
      <c r="TVM13" s="205"/>
      <c r="TVN13" s="207"/>
      <c r="TVT13" s="205"/>
      <c r="TVU13" s="205"/>
      <c r="TVV13" s="207"/>
      <c r="TWB13" s="205"/>
      <c r="TWC13" s="205"/>
      <c r="TWD13" s="207"/>
      <c r="TWJ13" s="205"/>
      <c r="TWK13" s="205"/>
      <c r="TWL13" s="207"/>
      <c r="TWR13" s="205"/>
      <c r="TWS13" s="205"/>
      <c r="TWT13" s="207"/>
      <c r="TWZ13" s="205"/>
      <c r="TXA13" s="205"/>
      <c r="TXB13" s="207"/>
      <c r="TXH13" s="205"/>
      <c r="TXI13" s="205"/>
      <c r="TXJ13" s="207"/>
      <c r="TXP13" s="205"/>
      <c r="TXQ13" s="205"/>
      <c r="TXR13" s="207"/>
      <c r="TXX13" s="205"/>
      <c r="TXY13" s="205"/>
      <c r="TXZ13" s="207"/>
      <c r="TYF13" s="205"/>
      <c r="TYG13" s="205"/>
      <c r="TYH13" s="207"/>
      <c r="TYN13" s="205"/>
      <c r="TYO13" s="205"/>
      <c r="TYP13" s="207"/>
      <c r="TYV13" s="205"/>
      <c r="TYW13" s="205"/>
      <c r="TYX13" s="207"/>
      <c r="TZD13" s="205"/>
      <c r="TZE13" s="205"/>
      <c r="TZF13" s="207"/>
      <c r="TZL13" s="205"/>
      <c r="TZM13" s="205"/>
      <c r="TZN13" s="207"/>
      <c r="TZT13" s="205"/>
      <c r="TZU13" s="205"/>
      <c r="TZV13" s="207"/>
      <c r="UAB13" s="205"/>
      <c r="UAC13" s="205"/>
      <c r="UAD13" s="207"/>
      <c r="UAJ13" s="205"/>
      <c r="UAK13" s="205"/>
      <c r="UAL13" s="207"/>
      <c r="UAR13" s="205"/>
      <c r="UAS13" s="205"/>
      <c r="UAT13" s="207"/>
      <c r="UAZ13" s="205"/>
      <c r="UBA13" s="205"/>
      <c r="UBB13" s="207"/>
      <c r="UBH13" s="205"/>
      <c r="UBI13" s="205"/>
      <c r="UBJ13" s="207"/>
      <c r="UBP13" s="205"/>
      <c r="UBQ13" s="205"/>
      <c r="UBR13" s="207"/>
      <c r="UBX13" s="205"/>
      <c r="UBY13" s="205"/>
      <c r="UBZ13" s="207"/>
      <c r="UCF13" s="205"/>
      <c r="UCG13" s="205"/>
      <c r="UCH13" s="207"/>
      <c r="UCN13" s="205"/>
      <c r="UCO13" s="205"/>
      <c r="UCP13" s="207"/>
      <c r="UCV13" s="205"/>
      <c r="UCW13" s="205"/>
      <c r="UCX13" s="207"/>
      <c r="UDD13" s="205"/>
      <c r="UDE13" s="205"/>
      <c r="UDF13" s="207"/>
      <c r="UDL13" s="205"/>
      <c r="UDM13" s="205"/>
      <c r="UDN13" s="207"/>
      <c r="UDT13" s="205"/>
      <c r="UDU13" s="205"/>
      <c r="UDV13" s="207"/>
      <c r="UEB13" s="205"/>
      <c r="UEC13" s="205"/>
      <c r="UED13" s="207"/>
      <c r="UEJ13" s="205"/>
      <c r="UEK13" s="205"/>
      <c r="UEL13" s="207"/>
      <c r="UER13" s="205"/>
      <c r="UES13" s="205"/>
      <c r="UET13" s="207"/>
      <c r="UEZ13" s="205"/>
      <c r="UFA13" s="205"/>
      <c r="UFB13" s="207"/>
      <c r="UFH13" s="205"/>
      <c r="UFI13" s="205"/>
      <c r="UFJ13" s="207"/>
      <c r="UFP13" s="205"/>
      <c r="UFQ13" s="205"/>
      <c r="UFR13" s="207"/>
      <c r="UFX13" s="205"/>
      <c r="UFY13" s="205"/>
      <c r="UFZ13" s="207"/>
      <c r="UGF13" s="205"/>
      <c r="UGG13" s="205"/>
      <c r="UGH13" s="207"/>
      <c r="UGN13" s="205"/>
      <c r="UGO13" s="205"/>
      <c r="UGP13" s="207"/>
      <c r="UGV13" s="205"/>
      <c r="UGW13" s="205"/>
      <c r="UGX13" s="207"/>
      <c r="UHD13" s="205"/>
      <c r="UHE13" s="205"/>
      <c r="UHF13" s="207"/>
      <c r="UHL13" s="205"/>
      <c r="UHM13" s="205"/>
      <c r="UHN13" s="207"/>
      <c r="UHT13" s="205"/>
      <c r="UHU13" s="205"/>
      <c r="UHV13" s="207"/>
      <c r="UIB13" s="205"/>
      <c r="UIC13" s="205"/>
      <c r="UID13" s="207"/>
      <c r="UIJ13" s="205"/>
      <c r="UIK13" s="205"/>
      <c r="UIL13" s="207"/>
      <c r="UIR13" s="205"/>
      <c r="UIS13" s="205"/>
      <c r="UIT13" s="207"/>
      <c r="UIZ13" s="205"/>
      <c r="UJA13" s="205"/>
      <c r="UJB13" s="207"/>
      <c r="UJH13" s="205"/>
      <c r="UJI13" s="205"/>
      <c r="UJJ13" s="207"/>
      <c r="UJP13" s="205"/>
      <c r="UJQ13" s="205"/>
      <c r="UJR13" s="207"/>
      <c r="UJX13" s="205"/>
      <c r="UJY13" s="205"/>
      <c r="UJZ13" s="207"/>
      <c r="UKF13" s="205"/>
      <c r="UKG13" s="205"/>
      <c r="UKH13" s="207"/>
      <c r="UKN13" s="205"/>
      <c r="UKO13" s="205"/>
      <c r="UKP13" s="207"/>
      <c r="UKV13" s="205"/>
      <c r="UKW13" s="205"/>
      <c r="UKX13" s="207"/>
      <c r="ULD13" s="205"/>
      <c r="ULE13" s="205"/>
      <c r="ULF13" s="207"/>
      <c r="ULL13" s="205"/>
      <c r="ULM13" s="205"/>
      <c r="ULN13" s="207"/>
      <c r="ULT13" s="205"/>
      <c r="ULU13" s="205"/>
      <c r="ULV13" s="207"/>
      <c r="UMB13" s="205"/>
      <c r="UMC13" s="205"/>
      <c r="UMD13" s="207"/>
      <c r="UMJ13" s="205"/>
      <c r="UMK13" s="205"/>
      <c r="UML13" s="207"/>
      <c r="UMR13" s="205"/>
      <c r="UMS13" s="205"/>
      <c r="UMT13" s="207"/>
      <c r="UMZ13" s="205"/>
      <c r="UNA13" s="205"/>
      <c r="UNB13" s="207"/>
      <c r="UNH13" s="205"/>
      <c r="UNI13" s="205"/>
      <c r="UNJ13" s="207"/>
      <c r="UNP13" s="205"/>
      <c r="UNQ13" s="205"/>
      <c r="UNR13" s="207"/>
      <c r="UNX13" s="205"/>
      <c r="UNY13" s="205"/>
      <c r="UNZ13" s="207"/>
      <c r="UOF13" s="205"/>
      <c r="UOG13" s="205"/>
      <c r="UOH13" s="207"/>
      <c r="UON13" s="205"/>
      <c r="UOO13" s="205"/>
      <c r="UOP13" s="207"/>
      <c r="UOV13" s="205"/>
      <c r="UOW13" s="205"/>
      <c r="UOX13" s="207"/>
      <c r="UPD13" s="205"/>
      <c r="UPE13" s="205"/>
      <c r="UPF13" s="207"/>
      <c r="UPL13" s="205"/>
      <c r="UPM13" s="205"/>
      <c r="UPN13" s="207"/>
      <c r="UPT13" s="205"/>
      <c r="UPU13" s="205"/>
      <c r="UPV13" s="207"/>
      <c r="UQB13" s="205"/>
      <c r="UQC13" s="205"/>
      <c r="UQD13" s="207"/>
      <c r="UQJ13" s="205"/>
      <c r="UQK13" s="205"/>
      <c r="UQL13" s="207"/>
      <c r="UQR13" s="205"/>
      <c r="UQS13" s="205"/>
      <c r="UQT13" s="207"/>
      <c r="UQZ13" s="205"/>
      <c r="URA13" s="205"/>
      <c r="URB13" s="207"/>
      <c r="URH13" s="205"/>
      <c r="URI13" s="205"/>
      <c r="URJ13" s="207"/>
      <c r="URP13" s="205"/>
      <c r="URQ13" s="205"/>
      <c r="URR13" s="207"/>
      <c r="URX13" s="205"/>
      <c r="URY13" s="205"/>
      <c r="URZ13" s="207"/>
      <c r="USF13" s="205"/>
      <c r="USG13" s="205"/>
      <c r="USH13" s="207"/>
      <c r="USN13" s="205"/>
      <c r="USO13" s="205"/>
      <c r="USP13" s="207"/>
      <c r="USV13" s="205"/>
      <c r="USW13" s="205"/>
      <c r="USX13" s="207"/>
      <c r="UTD13" s="205"/>
      <c r="UTE13" s="205"/>
      <c r="UTF13" s="207"/>
      <c r="UTL13" s="205"/>
      <c r="UTM13" s="205"/>
      <c r="UTN13" s="207"/>
      <c r="UTT13" s="205"/>
      <c r="UTU13" s="205"/>
      <c r="UTV13" s="207"/>
      <c r="UUB13" s="205"/>
      <c r="UUC13" s="205"/>
      <c r="UUD13" s="207"/>
      <c r="UUJ13" s="205"/>
      <c r="UUK13" s="205"/>
      <c r="UUL13" s="207"/>
      <c r="UUR13" s="205"/>
      <c r="UUS13" s="205"/>
      <c r="UUT13" s="207"/>
      <c r="UUZ13" s="205"/>
      <c r="UVA13" s="205"/>
      <c r="UVB13" s="207"/>
      <c r="UVH13" s="205"/>
      <c r="UVI13" s="205"/>
      <c r="UVJ13" s="207"/>
      <c r="UVP13" s="205"/>
      <c r="UVQ13" s="205"/>
      <c r="UVR13" s="207"/>
      <c r="UVX13" s="205"/>
      <c r="UVY13" s="205"/>
      <c r="UVZ13" s="207"/>
      <c r="UWF13" s="205"/>
      <c r="UWG13" s="205"/>
      <c r="UWH13" s="207"/>
      <c r="UWN13" s="205"/>
      <c r="UWO13" s="205"/>
      <c r="UWP13" s="207"/>
      <c r="UWV13" s="205"/>
      <c r="UWW13" s="205"/>
      <c r="UWX13" s="207"/>
      <c r="UXD13" s="205"/>
      <c r="UXE13" s="205"/>
      <c r="UXF13" s="207"/>
      <c r="UXL13" s="205"/>
      <c r="UXM13" s="205"/>
      <c r="UXN13" s="207"/>
      <c r="UXT13" s="205"/>
      <c r="UXU13" s="205"/>
      <c r="UXV13" s="207"/>
      <c r="UYB13" s="205"/>
      <c r="UYC13" s="205"/>
      <c r="UYD13" s="207"/>
      <c r="UYJ13" s="205"/>
      <c r="UYK13" s="205"/>
      <c r="UYL13" s="207"/>
      <c r="UYR13" s="205"/>
      <c r="UYS13" s="205"/>
      <c r="UYT13" s="207"/>
      <c r="UYZ13" s="205"/>
      <c r="UZA13" s="205"/>
      <c r="UZB13" s="207"/>
      <c r="UZH13" s="205"/>
      <c r="UZI13" s="205"/>
      <c r="UZJ13" s="207"/>
      <c r="UZP13" s="205"/>
      <c r="UZQ13" s="205"/>
      <c r="UZR13" s="207"/>
      <c r="UZX13" s="205"/>
      <c r="UZY13" s="205"/>
      <c r="UZZ13" s="207"/>
      <c r="VAF13" s="205"/>
      <c r="VAG13" s="205"/>
      <c r="VAH13" s="207"/>
      <c r="VAN13" s="205"/>
      <c r="VAO13" s="205"/>
      <c r="VAP13" s="207"/>
      <c r="VAV13" s="205"/>
      <c r="VAW13" s="205"/>
      <c r="VAX13" s="207"/>
      <c r="VBD13" s="205"/>
      <c r="VBE13" s="205"/>
      <c r="VBF13" s="207"/>
      <c r="VBL13" s="205"/>
      <c r="VBM13" s="205"/>
      <c r="VBN13" s="207"/>
      <c r="VBT13" s="205"/>
      <c r="VBU13" s="205"/>
      <c r="VBV13" s="207"/>
      <c r="VCB13" s="205"/>
      <c r="VCC13" s="205"/>
      <c r="VCD13" s="207"/>
      <c r="VCJ13" s="205"/>
      <c r="VCK13" s="205"/>
      <c r="VCL13" s="207"/>
      <c r="VCR13" s="205"/>
      <c r="VCS13" s="205"/>
      <c r="VCT13" s="207"/>
      <c r="VCZ13" s="205"/>
      <c r="VDA13" s="205"/>
      <c r="VDB13" s="207"/>
      <c r="VDH13" s="205"/>
      <c r="VDI13" s="205"/>
      <c r="VDJ13" s="207"/>
      <c r="VDP13" s="205"/>
      <c r="VDQ13" s="205"/>
      <c r="VDR13" s="207"/>
      <c r="VDX13" s="205"/>
      <c r="VDY13" s="205"/>
      <c r="VDZ13" s="207"/>
      <c r="VEF13" s="205"/>
      <c r="VEG13" s="205"/>
      <c r="VEH13" s="207"/>
      <c r="VEN13" s="205"/>
      <c r="VEO13" s="205"/>
      <c r="VEP13" s="207"/>
      <c r="VEV13" s="205"/>
      <c r="VEW13" s="205"/>
      <c r="VEX13" s="207"/>
      <c r="VFD13" s="205"/>
      <c r="VFE13" s="205"/>
      <c r="VFF13" s="207"/>
      <c r="VFL13" s="205"/>
      <c r="VFM13" s="205"/>
      <c r="VFN13" s="207"/>
      <c r="VFT13" s="205"/>
      <c r="VFU13" s="205"/>
      <c r="VFV13" s="207"/>
      <c r="VGB13" s="205"/>
      <c r="VGC13" s="205"/>
      <c r="VGD13" s="207"/>
      <c r="VGJ13" s="205"/>
      <c r="VGK13" s="205"/>
      <c r="VGL13" s="207"/>
      <c r="VGR13" s="205"/>
      <c r="VGS13" s="205"/>
      <c r="VGT13" s="207"/>
      <c r="VGZ13" s="205"/>
      <c r="VHA13" s="205"/>
      <c r="VHB13" s="207"/>
      <c r="VHH13" s="205"/>
      <c r="VHI13" s="205"/>
      <c r="VHJ13" s="207"/>
      <c r="VHP13" s="205"/>
      <c r="VHQ13" s="205"/>
      <c r="VHR13" s="207"/>
      <c r="VHX13" s="205"/>
      <c r="VHY13" s="205"/>
      <c r="VHZ13" s="207"/>
      <c r="VIF13" s="205"/>
      <c r="VIG13" s="205"/>
      <c r="VIH13" s="207"/>
      <c r="VIN13" s="205"/>
      <c r="VIO13" s="205"/>
      <c r="VIP13" s="207"/>
      <c r="VIV13" s="205"/>
      <c r="VIW13" s="205"/>
      <c r="VIX13" s="207"/>
      <c r="VJD13" s="205"/>
      <c r="VJE13" s="205"/>
      <c r="VJF13" s="207"/>
      <c r="VJL13" s="205"/>
      <c r="VJM13" s="205"/>
      <c r="VJN13" s="207"/>
      <c r="VJT13" s="205"/>
      <c r="VJU13" s="205"/>
      <c r="VJV13" s="207"/>
      <c r="VKB13" s="205"/>
      <c r="VKC13" s="205"/>
      <c r="VKD13" s="207"/>
      <c r="VKJ13" s="205"/>
      <c r="VKK13" s="205"/>
      <c r="VKL13" s="207"/>
      <c r="VKR13" s="205"/>
      <c r="VKS13" s="205"/>
      <c r="VKT13" s="207"/>
      <c r="VKZ13" s="205"/>
      <c r="VLA13" s="205"/>
      <c r="VLB13" s="207"/>
      <c r="VLH13" s="205"/>
      <c r="VLI13" s="205"/>
      <c r="VLJ13" s="207"/>
      <c r="VLP13" s="205"/>
      <c r="VLQ13" s="205"/>
      <c r="VLR13" s="207"/>
      <c r="VLX13" s="205"/>
      <c r="VLY13" s="205"/>
      <c r="VLZ13" s="207"/>
      <c r="VMF13" s="205"/>
      <c r="VMG13" s="205"/>
      <c r="VMH13" s="207"/>
      <c r="VMN13" s="205"/>
      <c r="VMO13" s="205"/>
      <c r="VMP13" s="207"/>
      <c r="VMV13" s="205"/>
      <c r="VMW13" s="205"/>
      <c r="VMX13" s="207"/>
      <c r="VND13" s="205"/>
      <c r="VNE13" s="205"/>
      <c r="VNF13" s="207"/>
      <c r="VNL13" s="205"/>
      <c r="VNM13" s="205"/>
      <c r="VNN13" s="207"/>
      <c r="VNT13" s="205"/>
      <c r="VNU13" s="205"/>
      <c r="VNV13" s="207"/>
      <c r="VOB13" s="205"/>
      <c r="VOC13" s="205"/>
      <c r="VOD13" s="207"/>
      <c r="VOJ13" s="205"/>
      <c r="VOK13" s="205"/>
      <c r="VOL13" s="207"/>
      <c r="VOR13" s="205"/>
      <c r="VOS13" s="205"/>
      <c r="VOT13" s="207"/>
      <c r="VOZ13" s="205"/>
      <c r="VPA13" s="205"/>
      <c r="VPB13" s="207"/>
      <c r="VPH13" s="205"/>
      <c r="VPI13" s="205"/>
      <c r="VPJ13" s="207"/>
      <c r="VPP13" s="205"/>
      <c r="VPQ13" s="205"/>
      <c r="VPR13" s="207"/>
      <c r="VPX13" s="205"/>
      <c r="VPY13" s="205"/>
      <c r="VPZ13" s="207"/>
      <c r="VQF13" s="205"/>
      <c r="VQG13" s="205"/>
      <c r="VQH13" s="207"/>
      <c r="VQN13" s="205"/>
      <c r="VQO13" s="205"/>
      <c r="VQP13" s="207"/>
      <c r="VQV13" s="205"/>
      <c r="VQW13" s="205"/>
      <c r="VQX13" s="207"/>
      <c r="VRD13" s="205"/>
      <c r="VRE13" s="205"/>
      <c r="VRF13" s="207"/>
      <c r="VRL13" s="205"/>
      <c r="VRM13" s="205"/>
      <c r="VRN13" s="207"/>
      <c r="VRT13" s="205"/>
      <c r="VRU13" s="205"/>
      <c r="VRV13" s="207"/>
      <c r="VSB13" s="205"/>
      <c r="VSC13" s="205"/>
      <c r="VSD13" s="207"/>
      <c r="VSJ13" s="205"/>
      <c r="VSK13" s="205"/>
      <c r="VSL13" s="207"/>
      <c r="VSR13" s="205"/>
      <c r="VSS13" s="205"/>
      <c r="VST13" s="207"/>
      <c r="VSZ13" s="205"/>
      <c r="VTA13" s="205"/>
      <c r="VTB13" s="207"/>
      <c r="VTH13" s="205"/>
      <c r="VTI13" s="205"/>
      <c r="VTJ13" s="207"/>
      <c r="VTP13" s="205"/>
      <c r="VTQ13" s="205"/>
      <c r="VTR13" s="207"/>
      <c r="VTX13" s="205"/>
      <c r="VTY13" s="205"/>
      <c r="VTZ13" s="207"/>
      <c r="VUF13" s="205"/>
      <c r="VUG13" s="205"/>
      <c r="VUH13" s="207"/>
      <c r="VUN13" s="205"/>
      <c r="VUO13" s="205"/>
      <c r="VUP13" s="207"/>
      <c r="VUV13" s="205"/>
      <c r="VUW13" s="205"/>
      <c r="VUX13" s="207"/>
      <c r="VVD13" s="205"/>
      <c r="VVE13" s="205"/>
      <c r="VVF13" s="207"/>
      <c r="VVL13" s="205"/>
      <c r="VVM13" s="205"/>
      <c r="VVN13" s="207"/>
      <c r="VVT13" s="205"/>
      <c r="VVU13" s="205"/>
      <c r="VVV13" s="207"/>
      <c r="VWB13" s="205"/>
      <c r="VWC13" s="205"/>
      <c r="VWD13" s="207"/>
      <c r="VWJ13" s="205"/>
      <c r="VWK13" s="205"/>
      <c r="VWL13" s="207"/>
      <c r="VWR13" s="205"/>
      <c r="VWS13" s="205"/>
      <c r="VWT13" s="207"/>
      <c r="VWZ13" s="205"/>
      <c r="VXA13" s="205"/>
      <c r="VXB13" s="207"/>
      <c r="VXH13" s="205"/>
      <c r="VXI13" s="205"/>
      <c r="VXJ13" s="207"/>
      <c r="VXP13" s="205"/>
      <c r="VXQ13" s="205"/>
      <c r="VXR13" s="207"/>
      <c r="VXX13" s="205"/>
      <c r="VXY13" s="205"/>
      <c r="VXZ13" s="207"/>
      <c r="VYF13" s="205"/>
      <c r="VYG13" s="205"/>
      <c r="VYH13" s="207"/>
      <c r="VYN13" s="205"/>
      <c r="VYO13" s="205"/>
      <c r="VYP13" s="207"/>
      <c r="VYV13" s="205"/>
      <c r="VYW13" s="205"/>
      <c r="VYX13" s="207"/>
      <c r="VZD13" s="205"/>
      <c r="VZE13" s="205"/>
      <c r="VZF13" s="207"/>
      <c r="VZL13" s="205"/>
      <c r="VZM13" s="205"/>
      <c r="VZN13" s="207"/>
      <c r="VZT13" s="205"/>
      <c r="VZU13" s="205"/>
      <c r="VZV13" s="207"/>
      <c r="WAB13" s="205"/>
      <c r="WAC13" s="205"/>
      <c r="WAD13" s="207"/>
      <c r="WAJ13" s="205"/>
      <c r="WAK13" s="205"/>
      <c r="WAL13" s="207"/>
      <c r="WAR13" s="205"/>
      <c r="WAS13" s="205"/>
      <c r="WAT13" s="207"/>
      <c r="WAZ13" s="205"/>
      <c r="WBA13" s="205"/>
      <c r="WBB13" s="207"/>
      <c r="WBH13" s="205"/>
      <c r="WBI13" s="205"/>
      <c r="WBJ13" s="207"/>
      <c r="WBP13" s="205"/>
      <c r="WBQ13" s="205"/>
      <c r="WBR13" s="207"/>
      <c r="WBX13" s="205"/>
      <c r="WBY13" s="205"/>
      <c r="WBZ13" s="207"/>
      <c r="WCF13" s="205"/>
      <c r="WCG13" s="205"/>
      <c r="WCH13" s="207"/>
      <c r="WCN13" s="205"/>
      <c r="WCO13" s="205"/>
      <c r="WCP13" s="207"/>
      <c r="WCV13" s="205"/>
      <c r="WCW13" s="205"/>
      <c r="WCX13" s="207"/>
      <c r="WDD13" s="205"/>
      <c r="WDE13" s="205"/>
      <c r="WDF13" s="207"/>
      <c r="WDL13" s="205"/>
      <c r="WDM13" s="205"/>
      <c r="WDN13" s="207"/>
      <c r="WDT13" s="205"/>
      <c r="WDU13" s="205"/>
      <c r="WDV13" s="207"/>
      <c r="WEB13" s="205"/>
      <c r="WEC13" s="205"/>
      <c r="WED13" s="207"/>
      <c r="WEJ13" s="205"/>
      <c r="WEK13" s="205"/>
      <c r="WEL13" s="207"/>
      <c r="WER13" s="205"/>
      <c r="WES13" s="205"/>
      <c r="WET13" s="207"/>
      <c r="WEZ13" s="205"/>
      <c r="WFA13" s="205"/>
      <c r="WFB13" s="207"/>
      <c r="WFH13" s="205"/>
      <c r="WFI13" s="205"/>
      <c r="WFJ13" s="207"/>
      <c r="WFP13" s="205"/>
      <c r="WFQ13" s="205"/>
      <c r="WFR13" s="207"/>
      <c r="WFX13" s="205"/>
      <c r="WFY13" s="205"/>
      <c r="WFZ13" s="207"/>
      <c r="WGF13" s="205"/>
      <c r="WGG13" s="205"/>
      <c r="WGH13" s="207"/>
      <c r="WGN13" s="205"/>
      <c r="WGO13" s="205"/>
      <c r="WGP13" s="207"/>
      <c r="WGV13" s="205"/>
      <c r="WGW13" s="205"/>
      <c r="WGX13" s="207"/>
      <c r="WHD13" s="205"/>
      <c r="WHE13" s="205"/>
      <c r="WHF13" s="207"/>
      <c r="WHL13" s="205"/>
      <c r="WHM13" s="205"/>
      <c r="WHN13" s="207"/>
      <c r="WHT13" s="205"/>
      <c r="WHU13" s="205"/>
      <c r="WHV13" s="207"/>
      <c r="WIB13" s="205"/>
      <c r="WIC13" s="205"/>
      <c r="WID13" s="207"/>
      <c r="WIJ13" s="205"/>
      <c r="WIK13" s="205"/>
      <c r="WIL13" s="207"/>
      <c r="WIR13" s="205"/>
      <c r="WIS13" s="205"/>
      <c r="WIT13" s="207"/>
      <c r="WIZ13" s="205"/>
      <c r="WJA13" s="205"/>
      <c r="WJB13" s="207"/>
      <c r="WJH13" s="205"/>
      <c r="WJI13" s="205"/>
      <c r="WJJ13" s="207"/>
      <c r="WJP13" s="205"/>
      <c r="WJQ13" s="205"/>
      <c r="WJR13" s="207"/>
      <c r="WJX13" s="205"/>
      <c r="WJY13" s="205"/>
      <c r="WJZ13" s="207"/>
      <c r="WKF13" s="205"/>
      <c r="WKG13" s="205"/>
      <c r="WKH13" s="207"/>
      <c r="WKN13" s="205"/>
      <c r="WKO13" s="205"/>
      <c r="WKP13" s="207"/>
      <c r="WKV13" s="205"/>
      <c r="WKW13" s="205"/>
      <c r="WKX13" s="207"/>
      <c r="WLD13" s="205"/>
      <c r="WLE13" s="205"/>
      <c r="WLF13" s="207"/>
      <c r="WLL13" s="205"/>
      <c r="WLM13" s="205"/>
      <c r="WLN13" s="207"/>
      <c r="WLT13" s="205"/>
      <c r="WLU13" s="205"/>
      <c r="WLV13" s="207"/>
      <c r="WMB13" s="205"/>
      <c r="WMC13" s="205"/>
      <c r="WMD13" s="207"/>
      <c r="WMJ13" s="205"/>
      <c r="WMK13" s="205"/>
      <c r="WML13" s="207"/>
      <c r="WMR13" s="205"/>
      <c r="WMS13" s="205"/>
      <c r="WMT13" s="207"/>
      <c r="WMZ13" s="205"/>
      <c r="WNA13" s="205"/>
      <c r="WNB13" s="207"/>
      <c r="WNH13" s="205"/>
      <c r="WNI13" s="205"/>
      <c r="WNJ13" s="207"/>
      <c r="WNP13" s="205"/>
      <c r="WNQ13" s="205"/>
      <c r="WNR13" s="207"/>
      <c r="WNX13" s="205"/>
      <c r="WNY13" s="205"/>
      <c r="WNZ13" s="207"/>
      <c r="WOF13" s="205"/>
      <c r="WOG13" s="205"/>
      <c r="WOH13" s="207"/>
      <c r="WON13" s="205"/>
      <c r="WOO13" s="205"/>
      <c r="WOP13" s="207"/>
      <c r="WOV13" s="205"/>
      <c r="WOW13" s="205"/>
      <c r="WOX13" s="207"/>
      <c r="WPD13" s="205"/>
      <c r="WPE13" s="205"/>
      <c r="WPF13" s="207"/>
      <c r="WPL13" s="205"/>
      <c r="WPM13" s="205"/>
      <c r="WPN13" s="207"/>
      <c r="WPT13" s="205"/>
      <c r="WPU13" s="205"/>
      <c r="WPV13" s="207"/>
      <c r="WQB13" s="205"/>
      <c r="WQC13" s="205"/>
      <c r="WQD13" s="207"/>
      <c r="WQJ13" s="205"/>
      <c r="WQK13" s="205"/>
      <c r="WQL13" s="207"/>
      <c r="WQR13" s="205"/>
      <c r="WQS13" s="205"/>
      <c r="WQT13" s="207"/>
      <c r="WQZ13" s="205"/>
      <c r="WRA13" s="205"/>
      <c r="WRB13" s="207"/>
      <c r="WRH13" s="205"/>
      <c r="WRI13" s="205"/>
      <c r="WRJ13" s="207"/>
      <c r="WRP13" s="205"/>
      <c r="WRQ13" s="205"/>
      <c r="WRR13" s="207"/>
      <c r="WRX13" s="205"/>
      <c r="WRY13" s="205"/>
      <c r="WRZ13" s="207"/>
      <c r="WSF13" s="205"/>
      <c r="WSG13" s="205"/>
      <c r="WSH13" s="207"/>
      <c r="WSN13" s="205"/>
      <c r="WSO13" s="205"/>
      <c r="WSP13" s="207"/>
      <c r="WSV13" s="205"/>
      <c r="WSW13" s="205"/>
      <c r="WSX13" s="207"/>
      <c r="WTD13" s="205"/>
      <c r="WTE13" s="205"/>
      <c r="WTF13" s="207"/>
      <c r="WTL13" s="205"/>
      <c r="WTM13" s="205"/>
      <c r="WTN13" s="207"/>
      <c r="WTT13" s="205"/>
      <c r="WTU13" s="205"/>
      <c r="WTV13" s="207"/>
      <c r="WUB13" s="205"/>
      <c r="WUC13" s="205"/>
      <c r="WUD13" s="207"/>
      <c r="WUJ13" s="205"/>
      <c r="WUK13" s="205"/>
      <c r="WUL13" s="207"/>
      <c r="WUR13" s="205"/>
      <c r="WUS13" s="205"/>
      <c r="WUT13" s="207"/>
      <c r="WUZ13" s="205"/>
      <c r="WVA13" s="205"/>
      <c r="WVB13" s="207"/>
      <c r="WVH13" s="205"/>
      <c r="WVI13" s="205"/>
      <c r="WVJ13" s="207"/>
      <c r="WVP13" s="205"/>
      <c r="WVQ13" s="205"/>
      <c r="WVR13" s="207"/>
      <c r="WVX13" s="205"/>
      <c r="WVY13" s="205"/>
      <c r="WVZ13" s="207"/>
      <c r="WWF13" s="205"/>
      <c r="WWG13" s="205"/>
      <c r="WWH13" s="207"/>
      <c r="WWN13" s="205"/>
      <c r="WWO13" s="205"/>
      <c r="WWP13" s="207"/>
      <c r="WWV13" s="205"/>
      <c r="WWW13" s="205"/>
      <c r="WWX13" s="207"/>
      <c r="WXD13" s="205"/>
      <c r="WXE13" s="205"/>
      <c r="WXF13" s="207"/>
      <c r="WXL13" s="205"/>
      <c r="WXM13" s="205"/>
      <c r="WXN13" s="207"/>
      <c r="WXT13" s="205"/>
      <c r="WXU13" s="205"/>
      <c r="WXV13" s="207"/>
      <c r="WYB13" s="205"/>
      <c r="WYC13" s="205"/>
      <c r="WYD13" s="207"/>
      <c r="WYJ13" s="205"/>
      <c r="WYK13" s="205"/>
      <c r="WYL13" s="207"/>
      <c r="WYR13" s="205"/>
      <c r="WYS13" s="205"/>
      <c r="WYT13" s="207"/>
      <c r="WYZ13" s="205"/>
      <c r="WZA13" s="205"/>
      <c r="WZB13" s="207"/>
      <c r="WZH13" s="205"/>
      <c r="WZI13" s="205"/>
      <c r="WZJ13" s="207"/>
      <c r="WZP13" s="205"/>
      <c r="WZQ13" s="205"/>
      <c r="WZR13" s="207"/>
      <c r="WZX13" s="205"/>
      <c r="WZY13" s="205"/>
      <c r="WZZ13" s="207"/>
      <c r="XAF13" s="205"/>
      <c r="XAG13" s="205"/>
      <c r="XAH13" s="207"/>
      <c r="XAN13" s="205"/>
      <c r="XAO13" s="205"/>
      <c r="XAP13" s="207"/>
      <c r="XAV13" s="205"/>
      <c r="XAW13" s="205"/>
      <c r="XAX13" s="207"/>
      <c r="XBD13" s="205"/>
      <c r="XBE13" s="205"/>
      <c r="XBF13" s="207"/>
      <c r="XBL13" s="205"/>
      <c r="XBM13" s="205"/>
      <c r="XBN13" s="207"/>
      <c r="XBT13" s="205"/>
      <c r="XBU13" s="205"/>
      <c r="XBV13" s="207"/>
      <c r="XCB13" s="205"/>
      <c r="XCC13" s="205"/>
      <c r="XCD13" s="207"/>
      <c r="XCJ13" s="205"/>
      <c r="XCK13" s="205"/>
      <c r="XCL13" s="207"/>
      <c r="XCR13" s="205"/>
      <c r="XCS13" s="205"/>
      <c r="XCT13" s="207"/>
      <c r="XCZ13" s="205"/>
      <c r="XDA13" s="205"/>
      <c r="XDB13" s="207"/>
      <c r="XDH13" s="205"/>
      <c r="XDI13" s="205"/>
      <c r="XDJ13" s="207"/>
      <c r="XDP13" s="205"/>
      <c r="XDQ13" s="205"/>
      <c r="XDR13" s="207"/>
      <c r="XDX13" s="205"/>
      <c r="XDY13" s="205"/>
      <c r="XDZ13" s="207"/>
      <c r="XEF13" s="205"/>
      <c r="XEG13" s="205"/>
      <c r="XEH13" s="207"/>
      <c r="XEN13" s="205"/>
      <c r="XEO13" s="205"/>
      <c r="XEP13" s="207"/>
      <c r="XEV13" s="205"/>
      <c r="XEW13" s="205"/>
      <c r="XEX13" s="207"/>
      <c r="XFD13" s="205"/>
    </row>
    <row r="15" spans="1:16384" x14ac:dyDescent="0.35">
      <c r="A15" s="205" t="s">
        <v>353</v>
      </c>
      <c r="B15" s="207" t="s">
        <v>354</v>
      </c>
      <c r="C15" s="204">
        <v>1</v>
      </c>
      <c r="H15" s="204" t="s">
        <v>355</v>
      </c>
      <c r="I15" s="204" t="s">
        <v>250</v>
      </c>
      <c r="L15" s="205">
        <v>1.3</v>
      </c>
    </row>
    <row r="16" spans="1:16384" x14ac:dyDescent="0.35">
      <c r="A16" s="205" t="s">
        <v>356</v>
      </c>
      <c r="B16" s="207" t="s">
        <v>357</v>
      </c>
      <c r="C16" s="204">
        <v>1</v>
      </c>
      <c r="H16" s="204" t="s">
        <v>358</v>
      </c>
      <c r="I16" s="204" t="s">
        <v>249</v>
      </c>
      <c r="L16" s="205">
        <v>3.7</v>
      </c>
    </row>
    <row r="20" spans="1:8" x14ac:dyDescent="0.35">
      <c r="A20" s="205" t="s">
        <v>359</v>
      </c>
      <c r="B20" s="206" t="s">
        <v>315</v>
      </c>
    </row>
    <row r="21" spans="1:8" x14ac:dyDescent="0.35">
      <c r="A21" s="205" t="s">
        <v>360</v>
      </c>
      <c r="B21" s="206" t="s">
        <v>338</v>
      </c>
    </row>
    <row r="22" spans="1:8" x14ac:dyDescent="0.35">
      <c r="A22" s="205" t="s">
        <v>361</v>
      </c>
      <c r="B22" s="206" t="s">
        <v>319</v>
      </c>
    </row>
    <row r="23" spans="1:8" x14ac:dyDescent="0.35">
      <c r="A23" s="205" t="s">
        <v>362</v>
      </c>
      <c r="B23" s="206" t="s">
        <v>337</v>
      </c>
    </row>
    <row r="24" spans="1:8" x14ac:dyDescent="0.35">
      <c r="B24" s="206"/>
    </row>
    <row r="25" spans="1:8" x14ac:dyDescent="0.35">
      <c r="A25" s="205" t="s">
        <v>363</v>
      </c>
      <c r="B25" s="206" t="s">
        <v>322</v>
      </c>
    </row>
    <row r="26" spans="1:8" x14ac:dyDescent="0.35">
      <c r="A26" s="205" t="s">
        <v>364</v>
      </c>
      <c r="B26" s="206" t="s">
        <v>317</v>
      </c>
      <c r="H26" s="204" t="s">
        <v>379</v>
      </c>
    </row>
    <row r="27" spans="1:8" x14ac:dyDescent="0.35">
      <c r="A27" s="205" t="s">
        <v>365</v>
      </c>
      <c r="B27" s="207" t="s">
        <v>335</v>
      </c>
      <c r="H27" s="204" t="s">
        <v>377</v>
      </c>
    </row>
    <row r="28" spans="1:8" x14ac:dyDescent="0.35">
      <c r="B28" s="206"/>
    </row>
    <row r="29" spans="1:8" x14ac:dyDescent="0.35">
      <c r="A29" s="205" t="s">
        <v>366</v>
      </c>
      <c r="B29" s="206" t="s">
        <v>340</v>
      </c>
      <c r="H29" s="204" t="s">
        <v>375</v>
      </c>
    </row>
    <row r="30" spans="1:8" x14ac:dyDescent="0.35">
      <c r="B30" s="206"/>
      <c r="H30" s="204" t="s">
        <v>376</v>
      </c>
    </row>
    <row r="31" spans="1:8" x14ac:dyDescent="0.35">
      <c r="A31" s="205" t="s">
        <v>367</v>
      </c>
      <c r="B31" s="207" t="s">
        <v>341</v>
      </c>
    </row>
    <row r="32" spans="1:8" x14ac:dyDescent="0.35">
      <c r="H32" s="204" t="s">
        <v>374</v>
      </c>
    </row>
    <row r="33" spans="1:8" x14ac:dyDescent="0.35">
      <c r="A33" s="205" t="s">
        <v>368</v>
      </c>
      <c r="B33" s="207" t="s">
        <v>354</v>
      </c>
      <c r="H33" s="204" t="s">
        <v>373</v>
      </c>
    </row>
    <row r="34" spans="1:8" x14ac:dyDescent="0.35">
      <c r="A34" s="205" t="s">
        <v>369</v>
      </c>
      <c r="B34" s="207" t="s">
        <v>357</v>
      </c>
    </row>
    <row r="35" spans="1:8" x14ac:dyDescent="0.35">
      <c r="H35" s="204" t="s">
        <v>372</v>
      </c>
    </row>
    <row r="36" spans="1:8" x14ac:dyDescent="0.35">
      <c r="H36" s="204" t="s">
        <v>371</v>
      </c>
    </row>
  </sheetData>
  <sheetProtection algorithmName="SHA-512" hashValue="0xygWCk+TS7qZULSJqMS9rS9GKsDWn9qUB2t8JxUF5b6ob0zDn71NORQmovEwEf9p1MMwWsGnO6gWP/zkCtGrQ==" saltValue="Y8CFGxZUor2jCfWP9ekh4A==" spinCount="100000" sheet="1" objects="1" scenarios="1"/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warning" allowBlank="1" showInputMessage="1" showErrorMessage="1">
          <x14:formula1>
            <xm:f>'S:\Team_Beratung\02_Studiengaenge\BScMSc_Biowiss.BScErnwiss_allgemein\!Studienpläne_BioBSc_BioMSc\Vorlage Studienplan_Bio_MSc.BSc\Vorläufer\[StPln_BScBIO.MScBIO.BScLfScBIO_va (20190403).xlsx]Data HANDS OFF'!#REF!</xm:f>
          </x14:formula1>
          <xm:sqref>E13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I  N  P  U  T</vt:lpstr>
      <vt:lpstr>Beispiel BSc</vt:lpstr>
      <vt:lpstr>Example MSc</vt:lpstr>
      <vt:lpstr>Data HANDS OFF</vt:lpstr>
      <vt:lpstr>Data for Example</vt:lpstr>
      <vt:lpstr>DE_FPSO</vt:lpstr>
      <vt:lpstr>'I  N  P  U  T'!Druckbereich</vt:lpstr>
      <vt:lpstr>FPSO</vt:lpstr>
      <vt:lpstr>Von_den_gewählten_VTs_BSc_bzw._SPs____dem_QSP_unabhängige_Module</vt:lpstr>
      <vt:lpstr>Von_den_gewählten_VTs_bzw_SPs___dem_QSP_unabhängige_Module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Scharmann</dc:creator>
  <cp:lastModifiedBy>MGS</cp:lastModifiedBy>
  <cp:lastPrinted>2022-03-17T14:51:10Z</cp:lastPrinted>
  <dcterms:created xsi:type="dcterms:W3CDTF">2012-12-13T09:18:16Z</dcterms:created>
  <dcterms:modified xsi:type="dcterms:W3CDTF">2022-12-06T14:22:16Z</dcterms:modified>
</cp:coreProperties>
</file>